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jendra's\TEPC Official\Nepal Trade Information Portal\Data uploaded\"/>
    </mc:Choice>
  </mc:AlternateContent>
  <xr:revisionPtr revIDLastSave="0" documentId="8_{EFD27969-69D7-4E89-BB04-52A89941B338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export" sheetId="1" r:id="rId1"/>
    <sheet name="Import" sheetId="2" r:id="rId2"/>
    <sheet name="partner" sheetId="3" r:id="rId3"/>
    <sheet name="composition" sheetId="8" r:id="rId4"/>
  </sheets>
  <definedNames>
    <definedName name="_xlnm.Print_Area" localSheetId="0">export!$A$1:$I$35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I35" i="1" s="1"/>
  <c r="E3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5" i="1"/>
  <c r="H36" i="1"/>
  <c r="H17" i="1"/>
  <c r="C16" i="8"/>
  <c r="B16" i="8"/>
  <c r="C14" i="8"/>
  <c r="B14" i="8"/>
  <c r="G11" i="8"/>
  <c r="E11" i="8"/>
  <c r="D11" i="8"/>
  <c r="G8" i="8"/>
  <c r="E8" i="8"/>
  <c r="D8" i="8"/>
  <c r="E5" i="8"/>
  <c r="G5" i="8" l="1"/>
  <c r="D5" i="8"/>
  <c r="B6" i="8" s="1"/>
  <c r="E16" i="8"/>
  <c r="D14" i="8"/>
  <c r="D16" i="8"/>
  <c r="E14" i="8"/>
  <c r="B9" i="8"/>
  <c r="C12" i="8"/>
  <c r="C9" i="8"/>
  <c r="B12" i="8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5" i="3"/>
  <c r="E30" i="3"/>
  <c r="C44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1" i="3"/>
  <c r="E6" i="3"/>
  <c r="D44" i="3"/>
  <c r="E44" i="3" s="1"/>
  <c r="D20" i="3"/>
  <c r="C20" i="3"/>
  <c r="F34" i="2"/>
  <c r="E34" i="2"/>
  <c r="D33" i="2"/>
  <c r="E33" i="2" s="1"/>
  <c r="C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H6" i="1"/>
  <c r="H5" i="1"/>
  <c r="H35" i="1" l="1"/>
  <c r="C6" i="8"/>
  <c r="E20" i="3"/>
  <c r="F33" i="2"/>
</calcChain>
</file>

<file path=xl/sharedStrings.xml><?xml version="1.0" encoding="utf-8"?>
<sst xmlns="http://schemas.openxmlformats.org/spreadsheetml/2006/main" count="172" uniqueCount="129">
  <si>
    <t xml:space="preserve"> TOTAL EXPORTS OF SOME MAJOR COMMODITIES </t>
  </si>
  <si>
    <t>Value in 000 Rs</t>
  </si>
  <si>
    <t>F.Y. 2020/21 (2077/78)</t>
  </si>
  <si>
    <t>F.Y. 2021/22 (2078/79)</t>
  </si>
  <si>
    <t>% Change</t>
  </si>
  <si>
    <t xml:space="preserve">% Share </t>
  </si>
  <si>
    <t>S.N</t>
  </si>
  <si>
    <t>Commodities</t>
  </si>
  <si>
    <t>Unit</t>
  </si>
  <si>
    <t>Quantity</t>
  </si>
  <si>
    <t>Value</t>
  </si>
  <si>
    <t>in value</t>
  </si>
  <si>
    <t xml:space="preserve">F.Y. 2078/79 </t>
  </si>
  <si>
    <t>Soyabean oil</t>
  </si>
  <si>
    <t>Palm oil</t>
  </si>
  <si>
    <t>Yarns ( Polyester, Cotton and others)</t>
  </si>
  <si>
    <t>Woolen Carpet</t>
  </si>
  <si>
    <t>Sq.Mtr.</t>
  </si>
  <si>
    <t>Jute and Jute Products</t>
  </si>
  <si>
    <t>Readymade Garments</t>
  </si>
  <si>
    <t>Pcs.</t>
  </si>
  <si>
    <t>Juices</t>
  </si>
  <si>
    <t>Cardamom</t>
  </si>
  <si>
    <t>Kg.</t>
  </si>
  <si>
    <t>Sunflower Oil</t>
  </si>
  <si>
    <t>Iron and Steel products</t>
  </si>
  <si>
    <t>Tea</t>
  </si>
  <si>
    <t>Textiles</t>
  </si>
  <si>
    <t>Woolen and Pashmina shawls</t>
  </si>
  <si>
    <t>Rosin and resin acid</t>
  </si>
  <si>
    <t>Noodles, pasta and like</t>
  </si>
  <si>
    <t>Nepalese paper and paper Products</t>
  </si>
  <si>
    <t>Medicinal Herbs</t>
  </si>
  <si>
    <t>Footwear</t>
  </si>
  <si>
    <t>Dentifrices (toothpaste)</t>
  </si>
  <si>
    <t>Essential Oils</t>
  </si>
  <si>
    <t>Handicrafts ( Painting, Sculpture and statuary)</t>
  </si>
  <si>
    <t>Ginger</t>
  </si>
  <si>
    <t>Cotton sacks and bags</t>
  </si>
  <si>
    <t>Lentils</t>
  </si>
  <si>
    <t>Gold Jewellery</t>
  </si>
  <si>
    <t>Hides &amp; Skins</t>
  </si>
  <si>
    <t>Sq.ft.</t>
  </si>
  <si>
    <t>Copper and articles thereof</t>
  </si>
  <si>
    <t>Articles of silver jewellery</t>
  </si>
  <si>
    <t>Others</t>
  </si>
  <si>
    <t>Total</t>
  </si>
  <si>
    <t>`</t>
  </si>
  <si>
    <t xml:space="preserve">TOTAL IMPORTS OF SOME MAJOR COMMODITIES </t>
  </si>
  <si>
    <t>F.Y. 2077/78</t>
  </si>
  <si>
    <t>F.Y. 2078/79</t>
  </si>
  <si>
    <t xml:space="preserve"> F.Y. 2020/21</t>
  </si>
  <si>
    <t xml:space="preserve"> F.Y. 2021/22</t>
  </si>
  <si>
    <t>Petroleum Products</t>
  </si>
  <si>
    <t>Iron &amp; Steel and products thereof</t>
  </si>
  <si>
    <t>Machinery and parts</t>
  </si>
  <si>
    <t>Transport Vehicles and parts thereof</t>
  </si>
  <si>
    <t>Cereals</t>
  </si>
  <si>
    <t>Electronic and Electrical Equipments</t>
  </si>
  <si>
    <t>Pharmaceutical products</t>
  </si>
  <si>
    <t>Telecommunication Equipment and parts</t>
  </si>
  <si>
    <t>Articles of apparel and clothing accessories</t>
  </si>
  <si>
    <t>Aircraft and parts thereof</t>
  </si>
  <si>
    <t>Fertilizers</t>
  </si>
  <si>
    <t>Polythene Granules</t>
  </si>
  <si>
    <t>Crude soyabean oil</t>
  </si>
  <si>
    <t>Crude palm Oil</t>
  </si>
  <si>
    <t>Gold</t>
  </si>
  <si>
    <t>Chemicals</t>
  </si>
  <si>
    <t>Man-made staple fibres ( Synthetic, Polyester etc)</t>
  </si>
  <si>
    <t>Aluminium and articles thereof</t>
  </si>
  <si>
    <t>Rubber and articles thereof</t>
  </si>
  <si>
    <t>Silver</t>
  </si>
  <si>
    <t>Cotton ( Yarn and Fabrics)</t>
  </si>
  <si>
    <t>Low erucic acid rape or colza seeds</t>
  </si>
  <si>
    <t>Cement Clinkers</t>
  </si>
  <si>
    <t>Zinc and articles thereof</t>
  </si>
  <si>
    <t>Wool, fine or coarse animal hair</t>
  </si>
  <si>
    <t>Crude sunflower oil</t>
  </si>
  <si>
    <t>Major Trading Partners of Nepal</t>
  </si>
  <si>
    <t>Exports</t>
  </si>
  <si>
    <t>In Billion Rs.</t>
  </si>
  <si>
    <t>Countries/Region</t>
  </si>
  <si>
    <t>(2020/21)</t>
  </si>
  <si>
    <t>(2021/22)</t>
  </si>
  <si>
    <t>India</t>
  </si>
  <si>
    <t>United States</t>
  </si>
  <si>
    <t>Germany</t>
  </si>
  <si>
    <t>Turkey</t>
  </si>
  <si>
    <t>United Kingdom</t>
  </si>
  <si>
    <t>France</t>
  </si>
  <si>
    <t>Australia</t>
  </si>
  <si>
    <t>Italy</t>
  </si>
  <si>
    <t>Canada</t>
  </si>
  <si>
    <t>Japan</t>
  </si>
  <si>
    <t>China</t>
  </si>
  <si>
    <t>Netherlands</t>
  </si>
  <si>
    <t>Denmark</t>
  </si>
  <si>
    <t>Bangladesh</t>
  </si>
  <si>
    <t>Other</t>
  </si>
  <si>
    <t>Imports</t>
  </si>
  <si>
    <t>Indonesia</t>
  </si>
  <si>
    <t>United Arab Emirates</t>
  </si>
  <si>
    <t>Argentina</t>
  </si>
  <si>
    <t>Ukraine</t>
  </si>
  <si>
    <t>Malaysia</t>
  </si>
  <si>
    <t>Brazil</t>
  </si>
  <si>
    <t>Thailand</t>
  </si>
  <si>
    <t>Viet Nam</t>
  </si>
  <si>
    <t xml:space="preserve">    F.Y. 2077/78       </t>
  </si>
  <si>
    <t xml:space="preserve">    F.Y. 2078/79        </t>
  </si>
  <si>
    <t xml:space="preserve">    F.Y. 2077/78        </t>
  </si>
  <si>
    <t xml:space="preserve">    F.Y. 2078/79       </t>
  </si>
  <si>
    <t>(Annual)</t>
  </si>
  <si>
    <t>Foreign Trade Balance of Nepal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</si>
  <si>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</si>
  <si>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</si>
  <si>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</si>
  <si>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</si>
  <si>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</si>
  <si>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</si>
  <si>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</si>
  <si>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F.Y. 2076/77 (2019/20)  </t>
  </si>
  <si>
    <t xml:space="preserve">F.Y. 2077/78 (2020/21)  </t>
  </si>
  <si>
    <t>Percentage Change in   of  F.Y. 2077/78 compared to same period of the previous year</t>
  </si>
  <si>
    <t>Percentage Change in of F.Y. 2078/79 compared to same period of the previous year</t>
  </si>
  <si>
    <t xml:space="preserve">F.Y. 2078/79 (2021/22)  </t>
  </si>
  <si>
    <t>Dog or cat food</t>
  </si>
  <si>
    <t>Woolen Felt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</si>
</sst>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90">
    <xf numFmtId="0" fontId="0" fillId="0" borderId="0" xfId="0"/>
    <xf numFmtId="164" fontId="0" fillId="0" borderId="0" xfId="1" applyNumberFormat="1" applyFont="1" applyBorder="1"/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164" fontId="3" fillId="0" borderId="0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6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164" fontId="5" fillId="0" borderId="5" xfId="1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164" fontId="9" fillId="0" borderId="1" xfId="1" applyNumberFormat="1" applyFont="1" applyBorder="1"/>
    <xf numFmtId="164" fontId="9" fillId="0" borderId="2" xfId="1" applyNumberFormat="1" applyFont="1" applyBorder="1"/>
    <xf numFmtId="4" fontId="9" fillId="0" borderId="1" xfId="1" applyNumberFormat="1" applyFont="1" applyBorder="1"/>
    <xf numFmtId="43" fontId="9" fillId="0" borderId="3" xfId="1" applyFont="1" applyBorder="1"/>
    <xf numFmtId="0" fontId="7" fillId="0" borderId="7" xfId="0" applyFont="1" applyBorder="1" applyAlignment="1">
      <alignment vertical="top"/>
    </xf>
    <xf numFmtId="164" fontId="9" fillId="0" borderId="7" xfId="1" applyNumberFormat="1" applyFont="1" applyBorder="1"/>
    <xf numFmtId="164" fontId="9" fillId="0" borderId="0" xfId="1" applyNumberFormat="1" applyFont="1" applyBorder="1"/>
    <xf numFmtId="4" fontId="9" fillId="0" borderId="7" xfId="1" applyNumberFormat="1" applyFont="1" applyBorder="1"/>
    <xf numFmtId="43" fontId="9" fillId="0" borderId="8" xfId="1" applyFont="1" applyBorder="1"/>
    <xf numFmtId="1" fontId="9" fillId="0" borderId="7" xfId="0" applyNumberFormat="1" applyFont="1" applyBorder="1"/>
    <xf numFmtId="0" fontId="7" fillId="0" borderId="4" xfId="0" applyFont="1" applyBorder="1" applyAlignment="1">
      <alignment vertical="top"/>
    </xf>
    <xf numFmtId="164" fontId="9" fillId="0" borderId="4" xfId="1" applyNumberFormat="1" applyFont="1" applyBorder="1" applyAlignment="1">
      <alignment vertical="top"/>
    </xf>
    <xf numFmtId="164" fontId="7" fillId="0" borderId="5" xfId="1" applyNumberFormat="1" applyFont="1" applyFill="1" applyBorder="1" applyAlignment="1"/>
    <xf numFmtId="4" fontId="9" fillId="0" borderId="4" xfId="1" applyNumberFormat="1" applyFont="1" applyBorder="1"/>
    <xf numFmtId="0" fontId="7" fillId="0" borderId="0" xfId="0" applyFont="1" applyAlignment="1">
      <alignment vertical="top"/>
    </xf>
    <xf numFmtId="164" fontId="1" fillId="0" borderId="0" xfId="1" applyNumberFormat="1" applyFont="1" applyBorder="1" applyAlignment="1">
      <alignment vertical="top"/>
    </xf>
    <xf numFmtId="43" fontId="1" fillId="0" borderId="0" xfId="1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0" xfId="0" applyFont="1" applyBorder="1" applyAlignment="1">
      <alignment horizontal="centerContinuous" vertical="top"/>
    </xf>
    <xf numFmtId="164" fontId="5" fillId="0" borderId="3" xfId="2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164" fontId="5" fillId="0" borderId="8" xfId="2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164" fontId="1" fillId="0" borderId="2" xfId="1" applyNumberFormat="1" applyFont="1" applyBorder="1" applyAlignment="1"/>
    <xf numFmtId="164" fontId="1" fillId="0" borderId="3" xfId="1" applyNumberFormat="1" applyFont="1" applyBorder="1" applyAlignment="1"/>
    <xf numFmtId="2" fontId="0" fillId="0" borderId="10" xfId="1" applyNumberFormat="1" applyFont="1" applyBorder="1" applyAlignment="1">
      <alignment vertical="top"/>
    </xf>
    <xf numFmtId="43" fontId="0" fillId="0" borderId="3" xfId="1" applyFont="1" applyBorder="1" applyAlignment="1">
      <alignment vertical="top"/>
    </xf>
    <xf numFmtId="0" fontId="4" fillId="0" borderId="8" xfId="0" applyFont="1" applyBorder="1" applyAlignment="1">
      <alignment vertical="top"/>
    </xf>
    <xf numFmtId="164" fontId="1" fillId="0" borderId="0" xfId="1" applyNumberFormat="1" applyFont="1" applyBorder="1" applyAlignment="1"/>
    <xf numFmtId="164" fontId="1" fillId="0" borderId="8" xfId="1" applyNumberFormat="1" applyFont="1" applyBorder="1" applyAlignment="1"/>
    <xf numFmtId="2" fontId="0" fillId="0" borderId="11" xfId="1" applyNumberFormat="1" applyFont="1" applyBorder="1" applyAlignment="1">
      <alignment vertical="top"/>
    </xf>
    <xf numFmtId="43" fontId="0" fillId="0" borderId="8" xfId="1" applyFont="1" applyBorder="1" applyAlignment="1">
      <alignment vertical="top"/>
    </xf>
    <xf numFmtId="164" fontId="1" fillId="0" borderId="8" xfId="1" applyNumberFormat="1" applyFont="1" applyBorder="1"/>
    <xf numFmtId="0" fontId="13" fillId="0" borderId="8" xfId="0" applyFont="1" applyBorder="1" applyAlignment="1">
      <alignment vertical="center"/>
    </xf>
    <xf numFmtId="0" fontId="0" fillId="0" borderId="8" xfId="0" applyBorder="1"/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164" fontId="1" fillId="0" borderId="5" xfId="1" applyNumberFormat="1" applyFont="1" applyBorder="1" applyAlignment="1">
      <alignment vertical="top"/>
    </xf>
    <xf numFmtId="164" fontId="1" fillId="0" borderId="6" xfId="1" applyNumberFormat="1" applyFont="1" applyBorder="1" applyAlignment="1">
      <alignment vertical="top"/>
    </xf>
    <xf numFmtId="2" fontId="0" fillId="0" borderId="9" xfId="1" applyNumberFormat="1" applyFont="1" applyBorder="1" applyAlignment="1">
      <alignment vertical="top"/>
    </xf>
    <xf numFmtId="43" fontId="0" fillId="0" borderId="6" xfId="1" applyFont="1" applyBorder="1" applyAlignment="1">
      <alignment vertical="top"/>
    </xf>
    <xf numFmtId="0" fontId="14" fillId="0" borderId="6" xfId="0" applyFont="1" applyBorder="1"/>
    <xf numFmtId="0" fontId="14" fillId="0" borderId="6" xfId="0" applyFont="1" applyBorder="1" applyAlignment="1">
      <alignment vertical="top"/>
    </xf>
    <xf numFmtId="164" fontId="2" fillId="0" borderId="5" xfId="1" applyNumberFormat="1" applyFont="1" applyBorder="1" applyAlignment="1">
      <alignment vertical="top"/>
    </xf>
    <xf numFmtId="2" fontId="2" fillId="0" borderId="9" xfId="1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164" fontId="1" fillId="0" borderId="0" xfId="2" applyNumberFormat="1" applyFont="1" applyBorder="1" applyAlignment="1">
      <alignment vertical="top"/>
    </xf>
    <xf numFmtId="164" fontId="0" fillId="0" borderId="0" xfId="1" applyNumberFormat="1" applyFont="1" applyAlignme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top"/>
    </xf>
    <xf numFmtId="0" fontId="14" fillId="0" borderId="3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left" vertical="top"/>
    </xf>
    <xf numFmtId="0" fontId="15" fillId="0" borderId="3" xfId="0" applyFont="1" applyBorder="1" applyAlignment="1">
      <alignment horizontal="right"/>
    </xf>
    <xf numFmtId="0" fontId="18" fillId="0" borderId="1" xfId="0" applyFont="1" applyBorder="1" applyAlignment="1">
      <alignment horizontal="center" vertical="top"/>
    </xf>
    <xf numFmtId="0" fontId="0" fillId="0" borderId="3" xfId="0" applyBorder="1"/>
    <xf numFmtId="0" fontId="18" fillId="0" borderId="7" xfId="0" applyFont="1" applyBorder="1" applyAlignment="1">
      <alignment horizontal="center" vertical="top"/>
    </xf>
    <xf numFmtId="0" fontId="0" fillId="0" borderId="6" xfId="0" applyBorder="1"/>
    <xf numFmtId="0" fontId="14" fillId="0" borderId="12" xfId="0" applyFont="1" applyBorder="1" applyAlignment="1">
      <alignment horizontal="center" vertical="top"/>
    </xf>
    <xf numFmtId="0" fontId="2" fillId="0" borderId="12" xfId="0" applyFont="1" applyBorder="1"/>
    <xf numFmtId="43" fontId="2" fillId="0" borderId="12" xfId="1" applyFont="1" applyBorder="1"/>
    <xf numFmtId="0" fontId="16" fillId="0" borderId="0" xfId="0" applyFont="1" applyAlignment="1">
      <alignment horizontal="center"/>
    </xf>
    <xf numFmtId="164" fontId="19" fillId="0" borderId="0" xfId="1" applyNumberFormat="1" applyFont="1" applyBorder="1"/>
    <xf numFmtId="43" fontId="16" fillId="0" borderId="0" xfId="0" applyNumberFormat="1" applyFont="1"/>
    <xf numFmtId="0" fontId="14" fillId="0" borderId="3" xfId="0" applyFont="1" applyBorder="1" applyAlignment="1">
      <alignment horizontal="center" vertical="top"/>
    </xf>
    <xf numFmtId="0" fontId="15" fillId="0" borderId="0" xfId="0" applyFont="1" applyAlignment="1">
      <alignment horizontal="right"/>
    </xf>
    <xf numFmtId="0" fontId="16" fillId="0" borderId="3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0" fontId="2" fillId="0" borderId="13" xfId="0" applyFont="1" applyBorder="1"/>
    <xf numFmtId="43" fontId="0" fillId="0" borderId="0" xfId="1" applyFont="1"/>
    <xf numFmtId="0" fontId="14" fillId="0" borderId="6" xfId="0" applyFont="1" applyBorder="1" applyAlignment="1">
      <alignment horizontal="center" vertical="center"/>
    </xf>
    <xf numFmtId="43" fontId="0" fillId="0" borderId="6" xfId="0" applyNumberFormat="1" applyBorder="1"/>
    <xf numFmtId="0" fontId="14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horizontal="left" vertical="top"/>
    </xf>
    <xf numFmtId="0" fontId="15" fillId="0" borderId="10" xfId="0" applyFont="1" applyBorder="1" applyAlignment="1">
      <alignment horizontal="right"/>
    </xf>
    <xf numFmtId="43" fontId="0" fillId="0" borderId="1" xfId="1" applyFont="1" applyBorder="1"/>
    <xf numFmtId="43" fontId="0" fillId="0" borderId="7" xfId="1" applyFont="1" applyBorder="1"/>
    <xf numFmtId="43" fontId="1" fillId="0" borderId="4" xfId="1" applyFont="1" applyBorder="1"/>
    <xf numFmtId="43" fontId="2" fillId="0" borderId="14" xfId="1" applyFont="1" applyBorder="1"/>
    <xf numFmtId="165" fontId="16" fillId="0" borderId="8" xfId="1" applyNumberFormat="1" applyFont="1" applyBorder="1"/>
    <xf numFmtId="165" fontId="19" fillId="0" borderId="12" xfId="1" applyNumberFormat="1" applyFont="1" applyBorder="1"/>
    <xf numFmtId="43" fontId="0" fillId="0" borderId="4" xfId="0" applyNumberFormat="1" applyBorder="1"/>
    <xf numFmtId="165" fontId="16" fillId="0" borderId="3" xfId="0" applyNumberFormat="1" applyFont="1" applyBorder="1"/>
    <xf numFmtId="165" fontId="16" fillId="0" borderId="8" xfId="0" applyNumberFormat="1" applyFont="1" applyBorder="1"/>
    <xf numFmtId="43" fontId="0" fillId="0" borderId="9" xfId="0" applyNumberFormat="1" applyBorder="1"/>
    <xf numFmtId="0" fontId="18" fillId="0" borderId="0" xfId="0" applyFont="1"/>
    <xf numFmtId="164" fontId="18" fillId="0" borderId="0" xfId="1" applyNumberFormat="1" applyFont="1"/>
    <xf numFmtId="0" fontId="18" fillId="0" borderId="3" xfId="0" applyFont="1" applyBorder="1"/>
    <xf numFmtId="0" fontId="14" fillId="0" borderId="10" xfId="0" applyFont="1" applyBorder="1" applyAlignment="1">
      <alignment horizontal="right" vertical="top"/>
    </xf>
    <xf numFmtId="164" fontId="14" fillId="0" borderId="3" xfId="1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8" fillId="0" borderId="6" xfId="0" applyFont="1" applyBorder="1"/>
    <xf numFmtId="0" fontId="14" fillId="0" borderId="9" xfId="0" applyFont="1" applyBorder="1"/>
    <xf numFmtId="0" fontId="18" fillId="0" borderId="9" xfId="0" applyFont="1" applyBorder="1"/>
    <xf numFmtId="0" fontId="18" fillId="0" borderId="5" xfId="0" applyFont="1" applyBorder="1"/>
    <xf numFmtId="0" fontId="14" fillId="0" borderId="3" xfId="0" applyFont="1" applyBorder="1" applyAlignment="1">
      <alignment horizontal="left"/>
    </xf>
    <xf numFmtId="43" fontId="5" fillId="0" borderId="2" xfId="0" applyNumberFormat="1" applyFont="1" applyBorder="1" applyAlignment="1">
      <alignment vertical="top"/>
    </xf>
    <xf numFmtId="43" fontId="5" fillId="0" borderId="3" xfId="0" applyNumberFormat="1" applyFont="1" applyBorder="1" applyAlignment="1">
      <alignment vertical="top"/>
    </xf>
    <xf numFmtId="20" fontId="5" fillId="0" borderId="2" xfId="0" quotePrefix="1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left"/>
    </xf>
    <xf numFmtId="0" fontId="21" fillId="0" borderId="8" xfId="0" applyFont="1" applyBorder="1"/>
    <xf numFmtId="166" fontId="22" fillId="0" borderId="8" xfId="1" applyNumberFormat="1" applyFont="1" applyBorder="1" applyAlignment="1">
      <alignment vertical="top"/>
    </xf>
    <xf numFmtId="0" fontId="5" fillId="0" borderId="0" xfId="0" applyFont="1"/>
    <xf numFmtId="0" fontId="5" fillId="0" borderId="8" xfId="0" applyFont="1" applyBorder="1"/>
    <xf numFmtId="0" fontId="4" fillId="0" borderId="0" xfId="0" applyFont="1"/>
    <xf numFmtId="0" fontId="4" fillId="0" borderId="11" xfId="0" applyFont="1" applyBorder="1"/>
    <xf numFmtId="0" fontId="5" fillId="0" borderId="6" xfId="0" applyFont="1" applyBorder="1"/>
    <xf numFmtId="0" fontId="5" fillId="0" borderId="5" xfId="0" applyFont="1" applyBorder="1"/>
    <xf numFmtId="0" fontId="4" fillId="0" borderId="5" xfId="0" applyFont="1" applyBorder="1"/>
    <xf numFmtId="0" fontId="4" fillId="0" borderId="9" xfId="0" applyFont="1" applyBorder="1"/>
    <xf numFmtId="20" fontId="5" fillId="0" borderId="0" xfId="0" quotePrefix="1" applyNumberFormat="1" applyFont="1" applyAlignment="1">
      <alignment horizontal="right"/>
    </xf>
    <xf numFmtId="166" fontId="23" fillId="0" borderId="7" xfId="1" applyNumberFormat="1" applyFont="1" applyBorder="1" applyAlignment="1">
      <alignment vertical="top"/>
    </xf>
    <xf numFmtId="166" fontId="23" fillId="0" borderId="8" xfId="1" applyNumberFormat="1" applyFont="1" applyBorder="1" applyAlignment="1">
      <alignment vertical="top"/>
    </xf>
    <xf numFmtId="0" fontId="4" fillId="0" borderId="8" xfId="0" applyFont="1" applyBorder="1"/>
    <xf numFmtId="0" fontId="4" fillId="0" borderId="6" xfId="0" applyFont="1" applyBorder="1"/>
    <xf numFmtId="0" fontId="14" fillId="0" borderId="8" xfId="0" applyFont="1" applyBorder="1" applyAlignment="1">
      <alignment vertical="top" wrapText="1"/>
    </xf>
    <xf numFmtId="167" fontId="5" fillId="0" borderId="8" xfId="0" applyNumberFormat="1" applyFont="1" applyBorder="1" applyAlignment="1">
      <alignment vertical="top"/>
    </xf>
    <xf numFmtId="167" fontId="5" fillId="0" borderId="11" xfId="0" applyNumberFormat="1" applyFont="1" applyBorder="1" applyAlignment="1">
      <alignment vertical="top"/>
    </xf>
    <xf numFmtId="43" fontId="17" fillId="0" borderId="0" xfId="1" applyFont="1"/>
    <xf numFmtId="0" fontId="18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164" fontId="12" fillId="0" borderId="0" xfId="1" applyNumberFormat="1" applyFont="1" applyBorder="1" applyAlignment="1"/>
    <xf numFmtId="164" fontId="12" fillId="0" borderId="0" xfId="1" applyNumberFormat="1" applyFont="1" applyBorder="1" applyAlignment="1">
      <alignment horizontal="left"/>
    </xf>
    <xf numFmtId="164" fontId="1" fillId="0" borderId="0" xfId="1" applyNumberFormat="1" applyFont="1" applyBorder="1"/>
    <xf numFmtId="166" fontId="2" fillId="0" borderId="0" xfId="1" applyNumberFormat="1" applyFont="1"/>
    <xf numFmtId="164" fontId="2" fillId="0" borderId="6" xfId="1" applyNumberFormat="1" applyFont="1" applyBorder="1"/>
    <xf numFmtId="164" fontId="24" fillId="0" borderId="0" xfId="2" applyNumberFormat="1" applyFont="1" applyBorder="1" applyAlignment="1">
      <alignment horizontal="center" vertical="top"/>
    </xf>
    <xf numFmtId="165" fontId="19" fillId="0" borderId="12" xfId="0" applyNumberFormat="1" applyFont="1" applyBorder="1"/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right"/>
    </xf>
    <xf numFmtId="164" fontId="7" fillId="0" borderId="0" xfId="1" applyNumberFormat="1" applyFont="1" applyBorder="1" applyAlignment="1">
      <alignment horizontal="left"/>
    </xf>
    <xf numFmtId="164" fontId="11" fillId="0" borderId="0" xfId="1" applyNumberFormat="1" applyFont="1" applyBorder="1"/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5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164" fontId="11" fillId="0" borderId="13" xfId="1" applyNumberFormat="1" applyFont="1" applyBorder="1"/>
    <xf numFmtId="4" fontId="11" fillId="0" borderId="14" xfId="1" applyNumberFormat="1" applyFont="1" applyBorder="1"/>
    <xf numFmtId="0" fontId="5" fillId="0" borderId="8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43" fontId="11" fillId="0" borderId="12" xfId="1" applyFont="1" applyBorder="1"/>
    <xf numFmtId="0" fontId="11" fillId="0" borderId="0" xfId="0" applyFont="1" applyAlignment="1">
      <alignment vertical="top"/>
    </xf>
    <xf numFmtId="0" fontId="11" fillId="0" borderId="12" xfId="0" applyFont="1" applyBorder="1" applyAlignment="1">
      <alignment vertical="top"/>
    </xf>
    <xf numFmtId="164" fontId="11" fillId="0" borderId="14" xfId="1" applyNumberFormat="1" applyFont="1" applyBorder="1" applyAlignment="1">
      <alignment vertical="top"/>
    </xf>
    <xf numFmtId="3" fontId="11" fillId="0" borderId="13" xfId="0" applyNumberFormat="1" applyFont="1" applyBorder="1" applyAlignment="1">
      <alignment vertical="top"/>
    </xf>
    <xf numFmtId="43" fontId="2" fillId="0" borderId="6" xfId="1" applyFont="1" applyBorder="1" applyAlignment="1">
      <alignment vertical="top"/>
    </xf>
    <xf numFmtId="43" fontId="2" fillId="0" borderId="3" xfId="1" applyFont="1" applyBorder="1"/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164" fontId="25" fillId="0" borderId="0" xfId="1" applyNumberFormat="1" applyFont="1" applyBorder="1" applyAlignment="1">
      <alignment horizontal="center" vertical="top"/>
    </xf>
    <xf numFmtId="164" fontId="5" fillId="0" borderId="2" xfId="1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J8" sqref="J8"/>
    </sheetView>
  </sheetViews>
  <sheetFormatPr defaultRowHeight="15" x14ac:dyDescent="0.25"/>
  <cols>
    <col min="1" max="1" width="4" style="2" bestFit="1" customWidth="1"/>
    <col min="2" max="2" width="21.28515625" style="2" customWidth="1"/>
    <col min="3" max="3" width="7.42578125" style="2" bestFit="1" customWidth="1"/>
    <col min="4" max="4" width="13.28515625" style="29" bestFit="1" customWidth="1"/>
    <col min="5" max="5" width="12" style="29" bestFit="1" customWidth="1"/>
    <col min="6" max="6" width="11" style="29" bestFit="1" customWidth="1"/>
    <col min="7" max="7" width="16.85546875" style="2" bestFit="1" customWidth="1"/>
    <col min="8" max="8" width="11.7109375" style="1" bestFit="1" customWidth="1"/>
    <col min="9" max="9" width="10.28515625" style="1" customWidth="1"/>
    <col min="10" max="16384" width="9.140625" style="2"/>
  </cols>
  <sheetData>
    <row r="1" spans="1:9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x14ac:dyDescent="0.25">
      <c r="A2" s="3"/>
      <c r="B2" s="3"/>
      <c r="C2" s="3"/>
      <c r="F2" s="4"/>
      <c r="G2" s="181" t="s">
        <v>1</v>
      </c>
      <c r="H2" s="181"/>
    </row>
    <row r="3" spans="1:9" x14ac:dyDescent="0.25">
      <c r="A3" s="5"/>
      <c r="B3" s="6"/>
      <c r="C3" s="6"/>
      <c r="D3" s="182" t="s">
        <v>2</v>
      </c>
      <c r="E3" s="182"/>
      <c r="F3" s="182" t="s">
        <v>3</v>
      </c>
      <c r="G3" s="182"/>
      <c r="H3" s="7" t="s">
        <v>4</v>
      </c>
      <c r="I3" s="8" t="s">
        <v>5</v>
      </c>
    </row>
    <row r="4" spans="1:9" x14ac:dyDescent="0.25">
      <c r="A4" s="9" t="s">
        <v>6</v>
      </c>
      <c r="B4" s="10" t="s">
        <v>7</v>
      </c>
      <c r="C4" s="10" t="s">
        <v>8</v>
      </c>
      <c r="D4" s="11" t="s">
        <v>9</v>
      </c>
      <c r="E4" s="11" t="s">
        <v>10</v>
      </c>
      <c r="F4" s="11" t="s">
        <v>9</v>
      </c>
      <c r="G4" s="11" t="s">
        <v>10</v>
      </c>
      <c r="H4" s="12" t="s">
        <v>11</v>
      </c>
      <c r="I4" s="170" t="s">
        <v>12</v>
      </c>
    </row>
    <row r="5" spans="1:9" x14ac:dyDescent="0.2">
      <c r="A5" s="165">
        <v>1</v>
      </c>
      <c r="B5" s="161" t="s">
        <v>13</v>
      </c>
      <c r="C5" s="13"/>
      <c r="D5" s="14"/>
      <c r="E5" s="15">
        <v>53651598.205179997</v>
      </c>
      <c r="F5" s="14"/>
      <c r="G5" s="15">
        <v>48120430.987439997</v>
      </c>
      <c r="H5" s="16">
        <f>G5/E5*100-100</f>
        <v>-10.309417431680473</v>
      </c>
      <c r="I5" s="17">
        <f>+G5*100/$G$36</f>
        <v>24.056491308300558</v>
      </c>
    </row>
    <row r="6" spans="1:9" x14ac:dyDescent="0.2">
      <c r="A6" s="166">
        <v>2</v>
      </c>
      <c r="B6" s="162" t="s">
        <v>14</v>
      </c>
      <c r="C6" s="18"/>
      <c r="D6" s="19"/>
      <c r="E6" s="20">
        <v>544.69622000000004</v>
      </c>
      <c r="F6" s="19"/>
      <c r="G6" s="20">
        <v>41064728.755510002</v>
      </c>
      <c r="H6" s="21">
        <f t="shared" ref="H6:H35" si="0">G6/E6*100-100</f>
        <v>7538914.8210519981</v>
      </c>
      <c r="I6" s="22">
        <f t="shared" ref="I6:I36" si="1">+G6*100/$G$36</f>
        <v>20.529186254430954</v>
      </c>
    </row>
    <row r="7" spans="1:9" x14ac:dyDescent="0.2">
      <c r="A7" s="166">
        <v>3</v>
      </c>
      <c r="B7" s="28" t="s">
        <v>15</v>
      </c>
      <c r="C7" s="18"/>
      <c r="D7" s="19"/>
      <c r="E7" s="20">
        <v>8529221.1184999999</v>
      </c>
      <c r="F7" s="19"/>
      <c r="G7" s="20">
        <v>11029202.235489998</v>
      </c>
      <c r="H7" s="21">
        <f t="shared" si="0"/>
        <v>29.310778584078491</v>
      </c>
      <c r="I7" s="22">
        <f t="shared" si="1"/>
        <v>5.5137475344891849</v>
      </c>
    </row>
    <row r="8" spans="1:9" x14ac:dyDescent="0.2">
      <c r="A8" s="166">
        <v>4</v>
      </c>
      <c r="B8" s="28" t="s">
        <v>16</v>
      </c>
      <c r="C8" s="18" t="s">
        <v>17</v>
      </c>
      <c r="D8" s="19">
        <v>440656.42756339902</v>
      </c>
      <c r="E8" s="20">
        <v>7244050.4343999997</v>
      </c>
      <c r="F8" s="23">
        <v>494867.09401141503</v>
      </c>
      <c r="G8" s="20">
        <v>9567729.9509299994</v>
      </c>
      <c r="H8" s="21">
        <f t="shared" si="0"/>
        <v>32.077075354079341</v>
      </c>
      <c r="I8" s="22">
        <f t="shared" si="1"/>
        <v>4.7831244999611604</v>
      </c>
    </row>
    <row r="9" spans="1:9" x14ac:dyDescent="0.2">
      <c r="A9" s="166">
        <v>5</v>
      </c>
      <c r="B9" s="28" t="s">
        <v>18</v>
      </c>
      <c r="C9" s="18"/>
      <c r="D9" s="19"/>
      <c r="E9" s="20">
        <v>7169161.9302700004</v>
      </c>
      <c r="F9" s="19"/>
      <c r="G9" s="20">
        <v>7970817.7530699996</v>
      </c>
      <c r="H9" s="21">
        <f t="shared" si="0"/>
        <v>11.182001893627302</v>
      </c>
      <c r="I9" s="22">
        <f t="shared" si="1"/>
        <v>3.9847919908868903</v>
      </c>
    </row>
    <row r="10" spans="1:9" x14ac:dyDescent="0.2">
      <c r="A10" s="166">
        <v>6</v>
      </c>
      <c r="B10" s="28" t="s">
        <v>19</v>
      </c>
      <c r="C10" s="18" t="s">
        <v>20</v>
      </c>
      <c r="D10" s="19">
        <v>11863527.440017708</v>
      </c>
      <c r="E10" s="20">
        <v>5319176.4595000027</v>
      </c>
      <c r="F10" s="19">
        <v>20467535.365047932</v>
      </c>
      <c r="G10" s="20">
        <v>7299081.0530899977</v>
      </c>
      <c r="H10" s="21">
        <f t="shared" si="0"/>
        <v>37.222013758424993</v>
      </c>
      <c r="I10" s="22">
        <f t="shared" si="1"/>
        <v>3.6489756286279311</v>
      </c>
    </row>
    <row r="11" spans="1:9" x14ac:dyDescent="0.2">
      <c r="A11" s="166">
        <v>7</v>
      </c>
      <c r="B11" s="28" t="s">
        <v>21</v>
      </c>
      <c r="C11" s="18"/>
      <c r="D11" s="19"/>
      <c r="E11" s="20">
        <v>4229918.1749499999</v>
      </c>
      <c r="F11" s="19"/>
      <c r="G11" s="20">
        <v>6078702.0645600008</v>
      </c>
      <c r="H11" s="21">
        <f t="shared" si="0"/>
        <v>43.707320405361145</v>
      </c>
      <c r="I11" s="22">
        <f t="shared" si="1"/>
        <v>3.038880583176919</v>
      </c>
    </row>
    <row r="12" spans="1:9" x14ac:dyDescent="0.2">
      <c r="A12" s="166">
        <v>8</v>
      </c>
      <c r="B12" s="28" t="s">
        <v>128</v>
      </c>
      <c r="C12" s="18"/>
      <c r="D12" s="19"/>
      <c r="E12" s="20">
        <v>4042388.4598399997</v>
      </c>
      <c r="F12" s="19"/>
      <c r="G12" s="20">
        <v>4942451.5454000002</v>
      </c>
      <c r="H12" s="21">
        <f t="shared" si="0"/>
        <v>22.265625743341502</v>
      </c>
      <c r="I12" s="22">
        <f t="shared" si="1"/>
        <v>2.4708432614546942</v>
      </c>
    </row>
    <row r="13" spans="1:9" x14ac:dyDescent="0.2">
      <c r="A13" s="166">
        <v>9</v>
      </c>
      <c r="B13" s="28" t="s">
        <v>22</v>
      </c>
      <c r="C13" s="18" t="s">
        <v>23</v>
      </c>
      <c r="D13" s="19">
        <v>8857341.5</v>
      </c>
      <c r="E13" s="20">
        <v>7022493.4665999999</v>
      </c>
      <c r="F13" s="23">
        <v>5367442.7998046903</v>
      </c>
      <c r="G13" s="20">
        <v>4813464.5585000003</v>
      </c>
      <c r="H13" s="21">
        <f t="shared" si="0"/>
        <v>-31.456475091168997</v>
      </c>
      <c r="I13" s="22">
        <f t="shared" si="1"/>
        <v>2.4063597506969949</v>
      </c>
    </row>
    <row r="14" spans="1:9" x14ac:dyDescent="0.2">
      <c r="A14" s="166">
        <v>10</v>
      </c>
      <c r="B14" s="163" t="s">
        <v>24</v>
      </c>
      <c r="C14" s="18"/>
      <c r="D14" s="19"/>
      <c r="E14" s="20">
        <v>2246131.5403999998</v>
      </c>
      <c r="F14" s="19"/>
      <c r="G14" s="20">
        <v>4514501.7770699998</v>
      </c>
      <c r="H14" s="21">
        <f t="shared" si="0"/>
        <v>100.99008877574641</v>
      </c>
      <c r="I14" s="22">
        <f t="shared" si="1"/>
        <v>2.2569014976141539</v>
      </c>
    </row>
    <row r="15" spans="1:9" x14ac:dyDescent="0.2">
      <c r="A15" s="166">
        <v>11</v>
      </c>
      <c r="B15" s="28" t="s">
        <v>25</v>
      </c>
      <c r="C15" s="18"/>
      <c r="D15" s="19"/>
      <c r="E15" s="20">
        <v>2150431.5760299996</v>
      </c>
      <c r="F15" s="19"/>
      <c r="G15" s="20">
        <v>3876757.4745700001</v>
      </c>
      <c r="H15" s="21">
        <f t="shared" si="0"/>
        <v>80.278113369551704</v>
      </c>
      <c r="I15" s="22">
        <f t="shared" si="1"/>
        <v>1.938078703320939</v>
      </c>
    </row>
    <row r="16" spans="1:9" x14ac:dyDescent="0.2">
      <c r="A16" s="166">
        <v>12</v>
      </c>
      <c r="B16" s="28" t="s">
        <v>26</v>
      </c>
      <c r="C16" s="18" t="s">
        <v>23</v>
      </c>
      <c r="D16" s="19">
        <v>11920735.719331186</v>
      </c>
      <c r="E16" s="20">
        <v>3797139.8539999998</v>
      </c>
      <c r="F16" s="19">
        <v>12494252.053472713</v>
      </c>
      <c r="G16" s="20">
        <v>3434350.43934</v>
      </c>
      <c r="H16" s="21">
        <f t="shared" si="0"/>
        <v>-9.5542810802143237</v>
      </c>
      <c r="I16" s="22">
        <f t="shared" si="1"/>
        <v>1.7169094249219279</v>
      </c>
    </row>
    <row r="17" spans="1:9" x14ac:dyDescent="0.2">
      <c r="A17" s="166">
        <v>13</v>
      </c>
      <c r="B17" s="159" t="s">
        <v>127</v>
      </c>
      <c r="C17" s="18"/>
      <c r="D17" s="19"/>
      <c r="E17" s="160">
        <v>1965045.89274</v>
      </c>
      <c r="F17" s="19"/>
      <c r="G17" s="160">
        <v>2911939</v>
      </c>
      <c r="H17" s="21">
        <f t="shared" si="0"/>
        <v>48.18681898261832</v>
      </c>
      <c r="I17" s="22">
        <f t="shared" si="1"/>
        <v>1.455744136250267</v>
      </c>
    </row>
    <row r="18" spans="1:9" x14ac:dyDescent="0.2">
      <c r="A18" s="166">
        <v>14</v>
      </c>
      <c r="B18" s="28" t="s">
        <v>27</v>
      </c>
      <c r="C18" s="18"/>
      <c r="D18" s="19"/>
      <c r="E18" s="20">
        <v>3290506.9815200004</v>
      </c>
      <c r="F18" s="19"/>
      <c r="G18" s="20">
        <v>3274954.9523200002</v>
      </c>
      <c r="H18" s="21">
        <f t="shared" si="0"/>
        <v>-0.47263322300614163</v>
      </c>
      <c r="I18" s="22">
        <f t="shared" si="1"/>
        <v>1.6372240175098494</v>
      </c>
    </row>
    <row r="19" spans="1:9" x14ac:dyDescent="0.2">
      <c r="A19" s="166">
        <v>15</v>
      </c>
      <c r="B19" s="28" t="s">
        <v>28</v>
      </c>
      <c r="C19" s="18"/>
      <c r="D19" s="19"/>
      <c r="E19" s="20">
        <v>2544546.82278</v>
      </c>
      <c r="F19" s="19"/>
      <c r="G19" s="20">
        <v>2758236.4793199999</v>
      </c>
      <c r="H19" s="21">
        <f t="shared" si="0"/>
        <v>8.3979455448391747</v>
      </c>
      <c r="I19" s="22">
        <f t="shared" si="1"/>
        <v>1.3789047714123375</v>
      </c>
    </row>
    <row r="20" spans="1:9" x14ac:dyDescent="0.2">
      <c r="A20" s="166">
        <v>16</v>
      </c>
      <c r="B20" s="28" t="s">
        <v>29</v>
      </c>
      <c r="C20" s="18" t="s">
        <v>23</v>
      </c>
      <c r="D20" s="19">
        <v>7682498</v>
      </c>
      <c r="E20" s="20">
        <v>1125089.2849999999</v>
      </c>
      <c r="F20" s="23">
        <v>9754496</v>
      </c>
      <c r="G20" s="20">
        <v>1853664.173</v>
      </c>
      <c r="H20" s="21">
        <f t="shared" si="0"/>
        <v>64.757072857555471</v>
      </c>
      <c r="I20" s="22">
        <f t="shared" si="1"/>
        <v>0.9266886258338346</v>
      </c>
    </row>
    <row r="21" spans="1:9" x14ac:dyDescent="0.2">
      <c r="A21" s="166">
        <v>17</v>
      </c>
      <c r="B21" s="28" t="s">
        <v>30</v>
      </c>
      <c r="C21" s="18"/>
      <c r="D21" s="19"/>
      <c r="E21" s="20">
        <v>1795431.09785</v>
      </c>
      <c r="F21" s="19"/>
      <c r="G21" s="20">
        <v>1834129.6977900001</v>
      </c>
      <c r="H21" s="21">
        <f t="shared" si="0"/>
        <v>2.1553932081459948</v>
      </c>
      <c r="I21" s="22">
        <f t="shared" si="1"/>
        <v>0.91692290006084165</v>
      </c>
    </row>
    <row r="22" spans="1:9" x14ac:dyDescent="0.2">
      <c r="A22" s="166">
        <v>18</v>
      </c>
      <c r="B22" s="28" t="s">
        <v>31</v>
      </c>
      <c r="C22" s="18"/>
      <c r="D22" s="19"/>
      <c r="E22" s="20">
        <v>610908.35988000024</v>
      </c>
      <c r="F22" s="19"/>
      <c r="G22" s="20">
        <v>1816885.80094</v>
      </c>
      <c r="H22" s="21">
        <f t="shared" si="0"/>
        <v>197.40725782454314</v>
      </c>
      <c r="I22" s="22">
        <f t="shared" si="1"/>
        <v>0.90830228619307452</v>
      </c>
    </row>
    <row r="23" spans="1:9" x14ac:dyDescent="0.2">
      <c r="A23" s="166">
        <v>19</v>
      </c>
      <c r="B23" s="28" t="s">
        <v>32</v>
      </c>
      <c r="C23" s="18"/>
      <c r="D23" s="19"/>
      <c r="E23" s="20">
        <v>1695037.9850699999</v>
      </c>
      <c r="F23" s="19"/>
      <c r="G23" s="20">
        <v>1701746.2025600001</v>
      </c>
      <c r="H23" s="21">
        <f t="shared" si="0"/>
        <v>0.39575617473393265</v>
      </c>
      <c r="I23" s="22">
        <f t="shared" si="1"/>
        <v>0.85074139800417503</v>
      </c>
    </row>
    <row r="24" spans="1:9" x14ac:dyDescent="0.2">
      <c r="A24" s="166">
        <v>20</v>
      </c>
      <c r="B24" s="28" t="s">
        <v>33</v>
      </c>
      <c r="C24" s="18"/>
      <c r="D24" s="19"/>
      <c r="E24" s="20">
        <v>795560.0244600001</v>
      </c>
      <c r="F24" s="19"/>
      <c r="G24" s="20">
        <v>1131949.1021199999</v>
      </c>
      <c r="H24" s="21">
        <f t="shared" si="0"/>
        <v>42.283305761665133</v>
      </c>
      <c r="I24" s="22">
        <f t="shared" si="1"/>
        <v>0.56588694610187396</v>
      </c>
    </row>
    <row r="25" spans="1:9" x14ac:dyDescent="0.2">
      <c r="A25" s="166">
        <v>21</v>
      </c>
      <c r="B25" s="28" t="s">
        <v>34</v>
      </c>
      <c r="C25" s="18"/>
      <c r="D25" s="19"/>
      <c r="E25" s="20">
        <v>927407.09875</v>
      </c>
      <c r="F25" s="19"/>
      <c r="G25" s="20">
        <v>844651.84146999998</v>
      </c>
      <c r="H25" s="21">
        <f t="shared" si="0"/>
        <v>-8.9232934912339061</v>
      </c>
      <c r="I25" s="22">
        <f t="shared" si="1"/>
        <v>0.42226055057916484</v>
      </c>
    </row>
    <row r="26" spans="1:9" x14ac:dyDescent="0.2">
      <c r="A26" s="166">
        <v>22</v>
      </c>
      <c r="B26" s="28" t="s">
        <v>35</v>
      </c>
      <c r="C26" s="18" t="s">
        <v>23</v>
      </c>
      <c r="D26" s="19">
        <v>66980.229978755102</v>
      </c>
      <c r="E26" s="20">
        <v>918861.90514000005</v>
      </c>
      <c r="F26" s="19">
        <v>51361.799995481997</v>
      </c>
      <c r="G26" s="20">
        <v>764657.86252000008</v>
      </c>
      <c r="H26" s="21">
        <f t="shared" si="0"/>
        <v>-16.782069401005913</v>
      </c>
      <c r="I26" s="22">
        <f t="shared" si="1"/>
        <v>0.38226975207968056</v>
      </c>
    </row>
    <row r="27" spans="1:9" x14ac:dyDescent="0.2">
      <c r="A27" s="166">
        <v>23</v>
      </c>
      <c r="B27" s="28" t="s">
        <v>36</v>
      </c>
      <c r="C27" s="18"/>
      <c r="D27" s="19"/>
      <c r="E27" s="20">
        <v>554992.58007999999</v>
      </c>
      <c r="F27" s="19"/>
      <c r="G27" s="20">
        <v>648036.09569999995</v>
      </c>
      <c r="H27" s="21">
        <f t="shared" si="0"/>
        <v>16.764821541684057</v>
      </c>
      <c r="I27" s="22">
        <f t="shared" si="1"/>
        <v>0.32396789438027096</v>
      </c>
    </row>
    <row r="28" spans="1:9" x14ac:dyDescent="0.2">
      <c r="A28" s="166">
        <v>24</v>
      </c>
      <c r="B28" s="28" t="s">
        <v>37</v>
      </c>
      <c r="C28" s="18" t="s">
        <v>23</v>
      </c>
      <c r="D28" s="19">
        <v>6065622.3798828116</v>
      </c>
      <c r="E28" s="20">
        <v>448363.90223000001</v>
      </c>
      <c r="F28" s="19">
        <v>11958893.200195313</v>
      </c>
      <c r="G28" s="20">
        <v>641456.46328000003</v>
      </c>
      <c r="H28" s="21">
        <f t="shared" si="0"/>
        <v>43.066036335580861</v>
      </c>
      <c r="I28" s="22">
        <f t="shared" si="1"/>
        <v>0.32067858738788652</v>
      </c>
    </row>
    <row r="29" spans="1:9" x14ac:dyDescent="0.2">
      <c r="A29" s="166">
        <v>25</v>
      </c>
      <c r="B29" s="28" t="s">
        <v>38</v>
      </c>
      <c r="C29" s="18"/>
      <c r="D29" s="19"/>
      <c r="E29" s="20">
        <v>503592.64766000002</v>
      </c>
      <c r="F29" s="19"/>
      <c r="G29" s="20">
        <v>570553.31302</v>
      </c>
      <c r="H29" s="21">
        <f t="shared" si="0"/>
        <v>13.296593123656649</v>
      </c>
      <c r="I29" s="22">
        <f t="shared" si="1"/>
        <v>0.28523249966672659</v>
      </c>
    </row>
    <row r="30" spans="1:9" x14ac:dyDescent="0.2">
      <c r="A30" s="166">
        <v>26</v>
      </c>
      <c r="B30" s="28" t="s">
        <v>39</v>
      </c>
      <c r="C30" s="18" t="s">
        <v>23</v>
      </c>
      <c r="D30" s="19">
        <v>4163000</v>
      </c>
      <c r="E30" s="20">
        <v>564513.30570000003</v>
      </c>
      <c r="F30" s="23">
        <v>3750742</v>
      </c>
      <c r="G30" s="20">
        <v>566344.93946000002</v>
      </c>
      <c r="H30" s="21">
        <f t="shared" si="0"/>
        <v>0.32446246023000924</v>
      </c>
      <c r="I30" s="22">
        <f t="shared" si="1"/>
        <v>0.28312863858546061</v>
      </c>
    </row>
    <row r="31" spans="1:9" x14ac:dyDescent="0.2">
      <c r="A31" s="166">
        <v>27</v>
      </c>
      <c r="B31" s="163" t="s">
        <v>40</v>
      </c>
      <c r="C31" s="18"/>
      <c r="D31" s="19"/>
      <c r="E31" s="20">
        <v>387175.81203000003</v>
      </c>
      <c r="F31" s="19"/>
      <c r="G31" s="20">
        <v>532785.92955999996</v>
      </c>
      <c r="H31" s="21">
        <f t="shared" si="0"/>
        <v>37.608268131873245</v>
      </c>
      <c r="I31" s="22">
        <f t="shared" si="1"/>
        <v>0.26635173086854419</v>
      </c>
    </row>
    <row r="32" spans="1:9" x14ac:dyDescent="0.2">
      <c r="A32" s="166">
        <v>28</v>
      </c>
      <c r="B32" s="28" t="s">
        <v>41</v>
      </c>
      <c r="C32" s="18" t="s">
        <v>42</v>
      </c>
      <c r="D32" s="19">
        <v>1741334</v>
      </c>
      <c r="E32" s="20">
        <v>156637.46746000001</v>
      </c>
      <c r="F32" s="19">
        <v>4715830.298828125</v>
      </c>
      <c r="G32" s="20">
        <v>508704.91605999996</v>
      </c>
      <c r="H32" s="21">
        <f t="shared" si="0"/>
        <v>224.76579474186548</v>
      </c>
      <c r="I32" s="22">
        <f t="shared" si="1"/>
        <v>0.25431308782087442</v>
      </c>
    </row>
    <row r="33" spans="1:9" x14ac:dyDescent="0.2">
      <c r="A33" s="166">
        <v>29</v>
      </c>
      <c r="B33" s="28" t="s">
        <v>43</v>
      </c>
      <c r="C33" s="18"/>
      <c r="D33" s="19"/>
      <c r="E33" s="20">
        <v>483599.42377999995</v>
      </c>
      <c r="F33" s="19"/>
      <c r="G33" s="20">
        <v>489154.67943999998</v>
      </c>
      <c r="H33" s="21">
        <f t="shared" si="0"/>
        <v>1.1487308269679204</v>
      </c>
      <c r="I33" s="22">
        <f t="shared" si="1"/>
        <v>0.24453948256270447</v>
      </c>
    </row>
    <row r="34" spans="1:9" x14ac:dyDescent="0.2">
      <c r="A34" s="166">
        <v>30</v>
      </c>
      <c r="B34" s="28" t="s">
        <v>44</v>
      </c>
      <c r="C34" s="18"/>
      <c r="D34" s="19"/>
      <c r="E34" s="20">
        <v>225755.28717999998</v>
      </c>
      <c r="F34" s="19"/>
      <c r="G34" s="20">
        <v>369064.51520999998</v>
      </c>
      <c r="H34" s="21">
        <f t="shared" si="0"/>
        <v>63.479898885263395</v>
      </c>
      <c r="I34" s="22">
        <f t="shared" si="1"/>
        <v>0.18450369458804081</v>
      </c>
    </row>
    <row r="35" spans="1:9" x14ac:dyDescent="0.2">
      <c r="A35" s="166">
        <v>31</v>
      </c>
      <c r="B35" s="164" t="s">
        <v>45</v>
      </c>
      <c r="C35" s="24"/>
      <c r="D35" s="25"/>
      <c r="E35" s="26">
        <f>+E36-SUM(E5:E34)</f>
        <v>16728798.667909995</v>
      </c>
      <c r="F35" s="25"/>
      <c r="G35" s="26">
        <f>+G36-SUM(G5:G34)</f>
        <v>24099827.44126001</v>
      </c>
      <c r="H35" s="27">
        <f t="shared" si="0"/>
        <v>44.061913348801824</v>
      </c>
      <c r="I35" s="22">
        <f t="shared" si="1"/>
        <v>12.048048562232085</v>
      </c>
    </row>
    <row r="36" spans="1:9" s="171" customFormat="1" x14ac:dyDescent="0.2">
      <c r="A36" s="173"/>
      <c r="B36" s="167" t="s">
        <v>46</v>
      </c>
      <c r="C36" s="174"/>
      <c r="D36" s="175"/>
      <c r="E36" s="168">
        <v>141124080.46311</v>
      </c>
      <c r="F36" s="175"/>
      <c r="G36" s="176">
        <v>200030962</v>
      </c>
      <c r="H36" s="169">
        <f t="shared" ref="H36" si="2">G36/E36*100-100</f>
        <v>41.741197776865818</v>
      </c>
      <c r="I36" s="172">
        <f t="shared" si="1"/>
        <v>100</v>
      </c>
    </row>
    <row r="37" spans="1:9" x14ac:dyDescent="0.25">
      <c r="E37" s="30"/>
    </row>
    <row r="38" spans="1:9" x14ac:dyDescent="0.25">
      <c r="F38"/>
      <c r="G38" s="1"/>
    </row>
    <row r="39" spans="1:9" x14ac:dyDescent="0.25">
      <c r="F39" s="2"/>
      <c r="H39" s="31"/>
    </row>
    <row r="42" spans="1:9" x14ac:dyDescent="0.25">
      <c r="F42" s="30"/>
      <c r="G42" s="32" t="s">
        <v>47</v>
      </c>
    </row>
  </sheetData>
  <mergeCells count="4">
    <mergeCell ref="A1:I1"/>
    <mergeCell ref="G2:H2"/>
    <mergeCell ref="D3:E3"/>
    <mergeCell ref="F3:G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A16" workbookViewId="0">
      <selection activeCell="I32" sqref="I32"/>
    </sheetView>
  </sheetViews>
  <sheetFormatPr defaultRowHeight="15" x14ac:dyDescent="0.25"/>
  <cols>
    <col min="1" max="1" width="4" style="67" bestFit="1" customWidth="1"/>
    <col min="2" max="2" width="33.7109375" style="2" customWidth="1"/>
    <col min="3" max="3" width="16.85546875" style="68" bestFit="1" customWidth="1"/>
    <col min="4" max="4" width="17" style="31" bestFit="1" customWidth="1"/>
    <col min="5" max="5" width="9.140625" style="33"/>
    <col min="6" max="16384" width="9.140625" style="2"/>
  </cols>
  <sheetData>
    <row r="1" spans="1:6" x14ac:dyDescent="0.25">
      <c r="A1" s="183"/>
      <c r="B1" s="183"/>
      <c r="C1" s="183"/>
      <c r="D1" s="183"/>
    </row>
    <row r="2" spans="1:6" x14ac:dyDescent="0.25">
      <c r="A2" s="184" t="s">
        <v>48</v>
      </c>
      <c r="B2" s="184"/>
      <c r="C2" s="184"/>
      <c r="D2" s="184"/>
    </row>
    <row r="3" spans="1:6" x14ac:dyDescent="0.25">
      <c r="A3" s="34"/>
      <c r="B3" s="34"/>
      <c r="D3" s="154" t="s">
        <v>1</v>
      </c>
    </row>
    <row r="4" spans="1:6" x14ac:dyDescent="0.25">
      <c r="A4" s="35" t="s">
        <v>6</v>
      </c>
      <c r="B4" s="36" t="s">
        <v>7</v>
      </c>
      <c r="C4" s="37" t="s">
        <v>49</v>
      </c>
      <c r="D4" s="37" t="s">
        <v>50</v>
      </c>
      <c r="E4" s="7" t="s">
        <v>4</v>
      </c>
      <c r="F4" s="8" t="s">
        <v>5</v>
      </c>
    </row>
    <row r="5" spans="1:6" x14ac:dyDescent="0.25">
      <c r="A5" s="38"/>
      <c r="B5" s="39"/>
      <c r="C5" s="40" t="s">
        <v>51</v>
      </c>
      <c r="D5" s="40" t="s">
        <v>52</v>
      </c>
      <c r="E5" s="41" t="s">
        <v>11</v>
      </c>
      <c r="F5" s="42" t="s">
        <v>12</v>
      </c>
    </row>
    <row r="6" spans="1:6" x14ac:dyDescent="0.25">
      <c r="A6" s="43">
        <v>1</v>
      </c>
      <c r="B6" s="44" t="s">
        <v>53</v>
      </c>
      <c r="C6" s="45">
        <v>175531491.02216032</v>
      </c>
      <c r="D6" s="46">
        <v>334107560.9974317</v>
      </c>
      <c r="E6" s="47">
        <f>D6/C6*100-100</f>
        <v>90.340524684115877</v>
      </c>
      <c r="F6" s="48">
        <f>D6/D$34*100</f>
        <v>17.397372915795621</v>
      </c>
    </row>
    <row r="7" spans="1:6" x14ac:dyDescent="0.25">
      <c r="A7" s="38">
        <v>2</v>
      </c>
      <c r="B7" s="49" t="s">
        <v>54</v>
      </c>
      <c r="C7" s="50">
        <v>175344761.00299719</v>
      </c>
      <c r="D7" s="51">
        <v>185404945.64972359</v>
      </c>
      <c r="E7" s="52">
        <f t="shared" ref="E7:E34" si="0">D7/C7*100-100</f>
        <v>5.7373739535647985</v>
      </c>
      <c r="F7" s="53">
        <f t="shared" ref="F7:F34" si="1">D7/D$34*100</f>
        <v>9.6542531700617698</v>
      </c>
    </row>
    <row r="8" spans="1:6" x14ac:dyDescent="0.25">
      <c r="A8" s="38">
        <v>3</v>
      </c>
      <c r="B8" s="49" t="s">
        <v>55</v>
      </c>
      <c r="C8" s="50">
        <v>123628617.287166</v>
      </c>
      <c r="D8" s="54">
        <v>144350972.82520401</v>
      </c>
      <c r="E8" s="52">
        <f t="shared" si="0"/>
        <v>16.761778941443524</v>
      </c>
      <c r="F8" s="53">
        <f t="shared" si="1"/>
        <v>7.5165246111184514</v>
      </c>
    </row>
    <row r="9" spans="1:6" x14ac:dyDescent="0.25">
      <c r="A9" s="38">
        <v>4</v>
      </c>
      <c r="B9" s="49" t="s">
        <v>56</v>
      </c>
      <c r="C9" s="50">
        <v>97374902.432349399</v>
      </c>
      <c r="D9" s="54">
        <v>99429549.945987299</v>
      </c>
      <c r="E9" s="52">
        <f t="shared" si="0"/>
        <v>2.1100380717355307</v>
      </c>
      <c r="F9" s="53">
        <f t="shared" si="1"/>
        <v>5.177413387760371</v>
      </c>
    </row>
    <row r="10" spans="1:6" x14ac:dyDescent="0.25">
      <c r="A10" s="38">
        <v>5</v>
      </c>
      <c r="B10" s="49" t="s">
        <v>57</v>
      </c>
      <c r="C10" s="50">
        <v>79592746.257103607</v>
      </c>
      <c r="D10" s="54">
        <v>74283706.533881903</v>
      </c>
      <c r="E10" s="52">
        <f t="shared" si="0"/>
        <v>-6.6702557367127895</v>
      </c>
      <c r="F10" s="53">
        <f t="shared" si="1"/>
        <v>3.868039802150427</v>
      </c>
    </row>
    <row r="11" spans="1:6" x14ac:dyDescent="0.25">
      <c r="A11" s="38">
        <v>6</v>
      </c>
      <c r="B11" s="49" t="s">
        <v>59</v>
      </c>
      <c r="C11" s="50">
        <v>36371488.290157698</v>
      </c>
      <c r="D11" s="54">
        <v>71936882.104318395</v>
      </c>
      <c r="E11" s="52">
        <f t="shared" si="0"/>
        <v>97.783718748140615</v>
      </c>
      <c r="F11" s="53">
        <f t="shared" si="1"/>
        <v>3.7458378991251631</v>
      </c>
    </row>
    <row r="12" spans="1:6" x14ac:dyDescent="0.25">
      <c r="A12" s="38">
        <v>7</v>
      </c>
      <c r="B12" s="49" t="s">
        <v>58</v>
      </c>
      <c r="C12" s="50">
        <v>60395526.631208278</v>
      </c>
      <c r="D12" s="51">
        <v>68908011.164066583</v>
      </c>
      <c r="E12" s="52">
        <f t="shared" si="0"/>
        <v>14.094561315505842</v>
      </c>
      <c r="F12" s="53">
        <f t="shared" si="1"/>
        <v>3.5881210336221327</v>
      </c>
    </row>
    <row r="13" spans="1:6" x14ac:dyDescent="0.25">
      <c r="A13" s="38">
        <v>8</v>
      </c>
      <c r="B13" s="49" t="s">
        <v>65</v>
      </c>
      <c r="C13" s="50">
        <v>53387880.594031252</v>
      </c>
      <c r="D13" s="54">
        <v>56183655.171519503</v>
      </c>
      <c r="E13" s="52">
        <f t="shared" si="0"/>
        <v>5.2367214176335324</v>
      </c>
      <c r="F13" s="53">
        <f t="shared" si="1"/>
        <v>2.9255488797480633</v>
      </c>
    </row>
    <row r="14" spans="1:6" x14ac:dyDescent="0.25">
      <c r="A14" s="38">
        <v>9</v>
      </c>
      <c r="B14" s="49" t="s">
        <v>60</v>
      </c>
      <c r="C14" s="50">
        <v>46705286.517673224</v>
      </c>
      <c r="D14" s="51">
        <v>53606263.857866429</v>
      </c>
      <c r="E14" s="52">
        <f t="shared" si="0"/>
        <v>14.775580784804475</v>
      </c>
      <c r="F14" s="53">
        <f t="shared" si="1"/>
        <v>2.7913410884017926</v>
      </c>
    </row>
    <row r="15" spans="1:6" x14ac:dyDescent="0.25">
      <c r="A15" s="38">
        <v>10</v>
      </c>
      <c r="B15" s="49" t="s">
        <v>67</v>
      </c>
      <c r="C15" s="50">
        <v>27486074.373</v>
      </c>
      <c r="D15" s="51">
        <v>42703813.25680469</v>
      </c>
      <c r="E15" s="52">
        <f t="shared" si="0"/>
        <v>55.365268525771427</v>
      </c>
      <c r="F15" s="53">
        <f t="shared" si="1"/>
        <v>2.2236376870286958</v>
      </c>
    </row>
    <row r="16" spans="1:6" x14ac:dyDescent="0.25">
      <c r="A16" s="38">
        <v>11</v>
      </c>
      <c r="B16" s="49" t="s">
        <v>66</v>
      </c>
      <c r="C16" s="50">
        <v>7234879.5667187497</v>
      </c>
      <c r="D16" s="54">
        <v>39310665.8043501</v>
      </c>
      <c r="E16" s="52">
        <f t="shared" si="0"/>
        <v>443.34927681703971</v>
      </c>
      <c r="F16" s="53">
        <f t="shared" si="1"/>
        <v>2.0469525159047532</v>
      </c>
    </row>
    <row r="17" spans="1:6" x14ac:dyDescent="0.25">
      <c r="A17" s="38">
        <v>12</v>
      </c>
      <c r="B17" s="49" t="s">
        <v>61</v>
      </c>
      <c r="C17" s="50">
        <v>30103178.519763276</v>
      </c>
      <c r="D17" s="51">
        <v>32983187.489679299</v>
      </c>
      <c r="E17" s="52">
        <f t="shared" si="0"/>
        <v>9.5671258369784766</v>
      </c>
      <c r="F17" s="53">
        <f t="shared" si="1"/>
        <v>1.7174732921233309</v>
      </c>
    </row>
    <row r="18" spans="1:6" x14ac:dyDescent="0.25">
      <c r="A18" s="38">
        <v>13</v>
      </c>
      <c r="B18" s="49" t="s">
        <v>64</v>
      </c>
      <c r="C18" s="50">
        <v>27404693.660775844</v>
      </c>
      <c r="D18" s="51">
        <v>29852910.99368469</v>
      </c>
      <c r="E18" s="52">
        <f t="shared" si="0"/>
        <v>8.9335694214052239</v>
      </c>
      <c r="F18" s="53">
        <f t="shared" si="1"/>
        <v>1.5544761202910335</v>
      </c>
    </row>
    <row r="19" spans="1:6" x14ac:dyDescent="0.25">
      <c r="A19" s="38">
        <v>14</v>
      </c>
      <c r="B19" s="55" t="s">
        <v>69</v>
      </c>
      <c r="C19" s="50">
        <v>17053680.657490369</v>
      </c>
      <c r="D19" s="51">
        <v>22569027.18591189</v>
      </c>
      <c r="E19" s="52">
        <f t="shared" si="0"/>
        <v>32.341091868628666</v>
      </c>
      <c r="F19" s="53">
        <f t="shared" si="1"/>
        <v>1.1751957397427977</v>
      </c>
    </row>
    <row r="20" spans="1:6" x14ac:dyDescent="0.25">
      <c r="A20" s="38">
        <v>15</v>
      </c>
      <c r="B20" s="49" t="s">
        <v>68</v>
      </c>
      <c r="C20" s="50">
        <v>17119424.217231121</v>
      </c>
      <c r="D20" s="51">
        <v>21991469.51468413</v>
      </c>
      <c r="E20" s="52">
        <f t="shared" si="0"/>
        <v>28.459165656688242</v>
      </c>
      <c r="F20" s="53">
        <f t="shared" si="1"/>
        <v>1.1451216337970029</v>
      </c>
    </row>
    <row r="21" spans="1:6" x14ac:dyDescent="0.25">
      <c r="A21" s="38">
        <v>16</v>
      </c>
      <c r="B21" s="49" t="s">
        <v>63</v>
      </c>
      <c r="C21" s="50">
        <v>22820855.764380801</v>
      </c>
      <c r="D21" s="54">
        <v>21372590.5858954</v>
      </c>
      <c r="E21" s="52">
        <f t="shared" si="0"/>
        <v>-6.3462351869638383</v>
      </c>
      <c r="F21" s="53">
        <f t="shared" si="1"/>
        <v>1.1128958814622678</v>
      </c>
    </row>
    <row r="22" spans="1:6" x14ac:dyDescent="0.25">
      <c r="A22" s="38">
        <v>17</v>
      </c>
      <c r="B22" s="56" t="s">
        <v>78</v>
      </c>
      <c r="C22" s="50">
        <v>16248681.352500001</v>
      </c>
      <c r="D22" s="54">
        <v>18107634.1635</v>
      </c>
      <c r="E22" s="52">
        <f t="shared" si="0"/>
        <v>11.440637985764823</v>
      </c>
      <c r="F22" s="53">
        <f t="shared" si="1"/>
        <v>0.94288576775917987</v>
      </c>
    </row>
    <row r="23" spans="1:6" x14ac:dyDescent="0.25">
      <c r="A23" s="38">
        <v>18</v>
      </c>
      <c r="B23" s="55" t="s">
        <v>71</v>
      </c>
      <c r="C23" s="50">
        <v>15677822.023476999</v>
      </c>
      <c r="D23" s="54">
        <v>16800189.132507499</v>
      </c>
      <c r="E23" s="52">
        <f t="shared" si="0"/>
        <v>7.1589478905283812</v>
      </c>
      <c r="F23" s="53">
        <f t="shared" si="1"/>
        <v>0.87480557016300708</v>
      </c>
    </row>
    <row r="24" spans="1:6" x14ac:dyDescent="0.25">
      <c r="A24" s="38">
        <v>19</v>
      </c>
      <c r="B24" s="49" t="s">
        <v>72</v>
      </c>
      <c r="C24" s="50">
        <v>9882213.6120309457</v>
      </c>
      <c r="D24" s="51">
        <v>15949437.103833999</v>
      </c>
      <c r="E24" s="52">
        <f t="shared" si="0"/>
        <v>61.395389029200999</v>
      </c>
      <c r="F24" s="53">
        <f t="shared" si="1"/>
        <v>0.83050591331741941</v>
      </c>
    </row>
    <row r="25" spans="1:6" x14ac:dyDescent="0.25">
      <c r="A25" s="38">
        <v>20</v>
      </c>
      <c r="B25" s="55" t="s">
        <v>70</v>
      </c>
      <c r="C25" s="50">
        <v>12584462.4113805</v>
      </c>
      <c r="D25" s="54">
        <v>14362631.332710899</v>
      </c>
      <c r="E25" s="52">
        <f t="shared" si="0"/>
        <v>14.129875899365786</v>
      </c>
      <c r="F25" s="53">
        <f t="shared" si="1"/>
        <v>0.74787907403622922</v>
      </c>
    </row>
    <row r="26" spans="1:6" x14ac:dyDescent="0.25">
      <c r="A26" s="38">
        <v>21</v>
      </c>
      <c r="B26" s="55" t="s">
        <v>74</v>
      </c>
      <c r="C26" s="50">
        <v>10467346.2131202</v>
      </c>
      <c r="D26" s="54">
        <v>12385006.915518099</v>
      </c>
      <c r="E26" s="52">
        <f t="shared" si="0"/>
        <v>18.320409618191718</v>
      </c>
      <c r="F26" s="53">
        <f t="shared" si="1"/>
        <v>0.64490184906540438</v>
      </c>
    </row>
    <row r="27" spans="1:6" x14ac:dyDescent="0.25">
      <c r="A27" s="38">
        <v>22</v>
      </c>
      <c r="B27" s="55" t="s">
        <v>73</v>
      </c>
      <c r="C27" s="50">
        <v>10414726.5566705</v>
      </c>
      <c r="D27" s="54">
        <v>11360828.1930677</v>
      </c>
      <c r="E27" s="52">
        <f t="shared" si="0"/>
        <v>9.0842676593485123</v>
      </c>
      <c r="F27" s="53">
        <f t="shared" si="1"/>
        <v>0.59157166068625022</v>
      </c>
    </row>
    <row r="28" spans="1:6" x14ac:dyDescent="0.25">
      <c r="A28" s="38">
        <v>23</v>
      </c>
      <c r="B28" s="55" t="s">
        <v>43</v>
      </c>
      <c r="C28" s="50">
        <v>7644677.8062144304</v>
      </c>
      <c r="D28" s="54">
        <v>9681272.9571727794</v>
      </c>
      <c r="E28" s="52">
        <f t="shared" si="0"/>
        <v>26.64069307542016</v>
      </c>
      <c r="F28" s="53">
        <f t="shared" si="1"/>
        <v>0.50411524789418649</v>
      </c>
    </row>
    <row r="29" spans="1:6" x14ac:dyDescent="0.25">
      <c r="A29" s="38">
        <v>24</v>
      </c>
      <c r="B29" s="49" t="s">
        <v>62</v>
      </c>
      <c r="C29" s="50">
        <v>3816745.6512073898</v>
      </c>
      <c r="D29" s="54">
        <v>6163428.8846840402</v>
      </c>
      <c r="E29" s="52">
        <f t="shared" si="0"/>
        <v>61.483877835409345</v>
      </c>
      <c r="F29" s="53">
        <f t="shared" si="1"/>
        <v>0.32093697738154092</v>
      </c>
    </row>
    <row r="30" spans="1:6" x14ac:dyDescent="0.25">
      <c r="A30" s="38">
        <v>25</v>
      </c>
      <c r="B30" s="49" t="s">
        <v>77</v>
      </c>
      <c r="C30" s="50">
        <v>3507431.6549081602</v>
      </c>
      <c r="D30" s="54">
        <v>5082615.2372881798</v>
      </c>
      <c r="E30" s="52">
        <f t="shared" si="0"/>
        <v>44.909886702304533</v>
      </c>
      <c r="F30" s="53">
        <f t="shared" si="1"/>
        <v>0.26465774197575626</v>
      </c>
    </row>
    <row r="31" spans="1:6" x14ac:dyDescent="0.25">
      <c r="A31" s="38">
        <v>26</v>
      </c>
      <c r="B31" s="55" t="s">
        <v>76</v>
      </c>
      <c r="C31" s="50">
        <v>5655239.4140467402</v>
      </c>
      <c r="D31" s="54">
        <v>355629.07039295201</v>
      </c>
      <c r="E31" s="52">
        <f t="shared" si="0"/>
        <v>-93.711511673411664</v>
      </c>
      <c r="F31" s="53">
        <f t="shared" si="1"/>
        <v>1.8518023174493432E-2</v>
      </c>
    </row>
    <row r="32" spans="1:6" x14ac:dyDescent="0.25">
      <c r="A32" s="38">
        <v>27</v>
      </c>
      <c r="B32" s="49" t="s">
        <v>75</v>
      </c>
      <c r="C32" s="50">
        <v>3605850.0941787101</v>
      </c>
      <c r="D32" s="54">
        <v>321509.34483007801</v>
      </c>
      <c r="E32" s="52">
        <f t="shared" si="0"/>
        <v>-91.083674128629937</v>
      </c>
      <c r="F32" s="53">
        <f t="shared" si="1"/>
        <v>1.6741369010697102E-2</v>
      </c>
    </row>
    <row r="33" spans="1:6" x14ac:dyDescent="0.25">
      <c r="A33" s="57">
        <v>28</v>
      </c>
      <c r="B33" s="58" t="s">
        <v>45</v>
      </c>
      <c r="C33" s="59">
        <f t="shared" ref="C33:D33" si="2">C34-SUM(C6:C32)</f>
        <v>442776384.30843687</v>
      </c>
      <c r="D33" s="60">
        <f t="shared" si="2"/>
        <v>510882953.96665359</v>
      </c>
      <c r="E33" s="61">
        <f t="shared" si="0"/>
        <v>15.381707803723771</v>
      </c>
      <c r="F33" s="62">
        <f t="shared" si="1"/>
        <v>26.602275147402139</v>
      </c>
    </row>
    <row r="34" spans="1:6" ht="15.75" x14ac:dyDescent="0.25">
      <c r="A34" s="63"/>
      <c r="B34" s="64" t="s">
        <v>46</v>
      </c>
      <c r="C34" s="65">
        <v>1539837067.8923786</v>
      </c>
      <c r="D34" s="153">
        <v>1920448349.3831699</v>
      </c>
      <c r="E34" s="66">
        <f t="shared" si="0"/>
        <v>24.717633405964534</v>
      </c>
      <c r="F34" s="177">
        <f t="shared" si="1"/>
        <v>100</v>
      </c>
    </row>
    <row r="39" spans="1:6" x14ac:dyDescent="0.25">
      <c r="D39" s="69"/>
    </row>
  </sheetData>
  <sortState xmlns:xlrd2="http://schemas.microsoft.com/office/spreadsheetml/2017/richdata2" ref="B6:D32">
    <sortCondition descending="1" ref="D6"/>
  </sortState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opLeftCell="A37" workbookViewId="0">
      <selection activeCell="J13" sqref="J13"/>
    </sheetView>
  </sheetViews>
  <sheetFormatPr defaultRowHeight="15.75" x14ac:dyDescent="0.25"/>
  <cols>
    <col min="1" max="1" width="9.140625" style="87"/>
    <col min="2" max="2" width="20" style="70" bestFit="1" customWidth="1"/>
    <col min="3" max="3" width="10.28515625" style="70" bestFit="1" customWidth="1"/>
    <col min="4" max="4" width="12.85546875" style="70" bestFit="1" customWidth="1"/>
    <col min="5" max="5" width="10.42578125" style="70" bestFit="1" customWidth="1"/>
    <col min="6" max="16384" width="9.140625" style="70"/>
  </cols>
  <sheetData>
    <row r="1" spans="1:5" x14ac:dyDescent="0.25">
      <c r="A1" s="185" t="s">
        <v>79</v>
      </c>
      <c r="B1" s="185"/>
      <c r="C1" s="185"/>
      <c r="D1" s="185"/>
      <c r="E1" s="185"/>
    </row>
    <row r="2" spans="1:5" x14ac:dyDescent="0.25">
      <c r="A2" s="186" t="s">
        <v>113</v>
      </c>
      <c r="B2" s="186"/>
      <c r="C2" s="186"/>
      <c r="D2" s="186"/>
      <c r="E2" s="186"/>
    </row>
    <row r="3" spans="1:5" x14ac:dyDescent="0.25">
      <c r="A3" s="71" t="s">
        <v>80</v>
      </c>
      <c r="B3" s="72"/>
      <c r="C3" s="72"/>
      <c r="D3" s="73" t="s">
        <v>81</v>
      </c>
    </row>
    <row r="4" spans="1:5" ht="31.5" x14ac:dyDescent="0.25">
      <c r="A4" s="74" t="s">
        <v>6</v>
      </c>
      <c r="B4" s="75" t="s">
        <v>82</v>
      </c>
      <c r="C4" s="76" t="s">
        <v>109</v>
      </c>
      <c r="D4" s="156" t="s">
        <v>110</v>
      </c>
      <c r="E4" s="79" t="s">
        <v>4</v>
      </c>
    </row>
    <row r="5" spans="1:5" x14ac:dyDescent="0.25">
      <c r="A5" s="77"/>
      <c r="B5" s="78"/>
      <c r="C5" s="97" t="s">
        <v>83</v>
      </c>
      <c r="D5" s="157" t="s">
        <v>84</v>
      </c>
      <c r="E5" s="158" t="s">
        <v>11</v>
      </c>
    </row>
    <row r="6" spans="1:5" x14ac:dyDescent="0.25">
      <c r="A6" s="80">
        <v>1</v>
      </c>
      <c r="B6" s="81" t="s">
        <v>85</v>
      </c>
      <c r="C6" s="96">
        <v>106.37205462701</v>
      </c>
      <c r="D6" s="102">
        <v>155.22230426063001</v>
      </c>
      <c r="E6" s="106">
        <f>+D6/C6*100-100</f>
        <v>45.923950425618614</v>
      </c>
    </row>
    <row r="7" spans="1:5" x14ac:dyDescent="0.25">
      <c r="A7" s="82">
        <v>2</v>
      </c>
      <c r="B7" s="56" t="s">
        <v>86</v>
      </c>
      <c r="C7" s="96">
        <v>13.79353438107</v>
      </c>
      <c r="D7" s="103">
        <v>17.9920588829</v>
      </c>
      <c r="E7" s="106">
        <f t="shared" ref="E7:E21" si="0">+D7/C7*100-100</f>
        <v>30.438351664182477</v>
      </c>
    </row>
    <row r="8" spans="1:5" x14ac:dyDescent="0.25">
      <c r="A8" s="82">
        <v>3</v>
      </c>
      <c r="B8" s="56" t="s">
        <v>87</v>
      </c>
      <c r="C8" s="96">
        <v>3.23867445066</v>
      </c>
      <c r="D8" s="103">
        <v>4.1992343729800004</v>
      </c>
      <c r="E8" s="106">
        <f t="shared" si="0"/>
        <v>29.659045296270847</v>
      </c>
    </row>
    <row r="9" spans="1:5" x14ac:dyDescent="0.25">
      <c r="A9" s="82">
        <v>4</v>
      </c>
      <c r="B9" s="56" t="s">
        <v>88</v>
      </c>
      <c r="C9" s="96">
        <v>1.5981067798799999</v>
      </c>
      <c r="D9" s="103">
        <v>3.7417008413100001</v>
      </c>
      <c r="E9" s="106">
        <f t="shared" si="0"/>
        <v>134.13334380515929</v>
      </c>
    </row>
    <row r="10" spans="1:5" x14ac:dyDescent="0.25">
      <c r="A10" s="82">
        <v>5</v>
      </c>
      <c r="B10" s="56" t="s">
        <v>89</v>
      </c>
      <c r="C10" s="96">
        <v>2.43641734308</v>
      </c>
      <c r="D10" s="103">
        <v>3.1243156168600001</v>
      </c>
      <c r="E10" s="106">
        <f t="shared" si="0"/>
        <v>28.234008255350574</v>
      </c>
    </row>
    <row r="11" spans="1:5" x14ac:dyDescent="0.25">
      <c r="A11" s="82">
        <v>6</v>
      </c>
      <c r="B11" s="56" t="s">
        <v>90</v>
      </c>
      <c r="C11" s="96">
        <v>1.3076868980399998</v>
      </c>
      <c r="D11" s="103">
        <v>1.66366748881</v>
      </c>
      <c r="E11" s="106">
        <f t="shared" si="0"/>
        <v>27.22215778895962</v>
      </c>
    </row>
    <row r="12" spans="1:5" x14ac:dyDescent="0.25">
      <c r="A12" s="82">
        <v>7</v>
      </c>
      <c r="B12" s="56" t="s">
        <v>91</v>
      </c>
      <c r="C12" s="96">
        <v>1.0689450004000001</v>
      </c>
      <c r="D12" s="103">
        <v>1.1657309496999999</v>
      </c>
      <c r="E12" s="106">
        <f t="shared" si="0"/>
        <v>9.0543432322320143</v>
      </c>
    </row>
    <row r="13" spans="1:5" x14ac:dyDescent="0.25">
      <c r="A13" s="82">
        <v>8</v>
      </c>
      <c r="B13" s="56" t="s">
        <v>92</v>
      </c>
      <c r="C13" s="96">
        <v>0.80059038983999997</v>
      </c>
      <c r="D13" s="103">
        <v>1.14126468424</v>
      </c>
      <c r="E13" s="106">
        <f t="shared" si="0"/>
        <v>42.552883312536977</v>
      </c>
    </row>
    <row r="14" spans="1:5" x14ac:dyDescent="0.25">
      <c r="A14" s="82">
        <v>9</v>
      </c>
      <c r="B14" s="56" t="s">
        <v>93</v>
      </c>
      <c r="C14" s="96">
        <v>0.90703775149999999</v>
      </c>
      <c r="D14" s="103">
        <v>1.1212549144800001</v>
      </c>
      <c r="E14" s="106">
        <f t="shared" si="0"/>
        <v>23.617226805140334</v>
      </c>
    </row>
    <row r="15" spans="1:5" x14ac:dyDescent="0.25">
      <c r="A15" s="82">
        <v>10</v>
      </c>
      <c r="B15" s="56" t="s">
        <v>94</v>
      </c>
      <c r="C15" s="96">
        <v>0.96913761240999996</v>
      </c>
      <c r="D15" s="103">
        <v>1.11092906954</v>
      </c>
      <c r="E15" s="106">
        <f t="shared" si="0"/>
        <v>14.630683539090029</v>
      </c>
    </row>
    <row r="16" spans="1:5" x14ac:dyDescent="0.25">
      <c r="A16" s="82">
        <v>11</v>
      </c>
      <c r="B16" s="56" t="s">
        <v>96</v>
      </c>
      <c r="C16" s="96">
        <v>0.59367167135999999</v>
      </c>
      <c r="D16" s="103">
        <v>0.82529284634</v>
      </c>
      <c r="E16" s="106">
        <f t="shared" si="0"/>
        <v>39.015029039434467</v>
      </c>
    </row>
    <row r="17" spans="1:5" x14ac:dyDescent="0.25">
      <c r="A17" s="82">
        <v>12</v>
      </c>
      <c r="B17" s="56" t="s">
        <v>95</v>
      </c>
      <c r="C17" s="96">
        <v>1.0160567059799999</v>
      </c>
      <c r="D17" s="103">
        <v>0.80875407438999991</v>
      </c>
      <c r="E17" s="106">
        <f t="shared" si="0"/>
        <v>-20.402663588549814</v>
      </c>
    </row>
    <row r="18" spans="1:5" x14ac:dyDescent="0.25">
      <c r="A18" s="82">
        <v>13</v>
      </c>
      <c r="B18" s="56" t="s">
        <v>97</v>
      </c>
      <c r="C18" s="96">
        <v>0.50872385515999996</v>
      </c>
      <c r="D18" s="103">
        <v>0.76643230149999997</v>
      </c>
      <c r="E18" s="106">
        <f t="shared" si="0"/>
        <v>50.657826191175474</v>
      </c>
    </row>
    <row r="19" spans="1:5" x14ac:dyDescent="0.25">
      <c r="A19" s="82">
        <v>14</v>
      </c>
      <c r="B19" s="56" t="s">
        <v>98</v>
      </c>
      <c r="C19" s="96">
        <v>0.67408030844</v>
      </c>
      <c r="D19" s="103">
        <v>0.72006499696999993</v>
      </c>
      <c r="E19" s="106">
        <f t="shared" si="0"/>
        <v>6.8218412486222348</v>
      </c>
    </row>
    <row r="20" spans="1:5" x14ac:dyDescent="0.25">
      <c r="A20" s="82">
        <v>15</v>
      </c>
      <c r="B20" s="83" t="s">
        <v>99</v>
      </c>
      <c r="C20" s="98">
        <f>C21-SUM(C6:C19)</f>
        <v>5.8393626882799765</v>
      </c>
      <c r="D20" s="104">
        <f>D21-SUM(D6:D19)</f>
        <v>6.4279563980399246</v>
      </c>
      <c r="E20" s="106">
        <f t="shared" si="0"/>
        <v>10.079759404931266</v>
      </c>
    </row>
    <row r="21" spans="1:5" x14ac:dyDescent="0.25">
      <c r="A21" s="84"/>
      <c r="B21" s="85" t="s">
        <v>46</v>
      </c>
      <c r="C21" s="86">
        <v>141.12408046311</v>
      </c>
      <c r="D21" s="105">
        <v>200.03096169868996</v>
      </c>
      <c r="E21" s="107">
        <f t="shared" si="0"/>
        <v>41.741197563358639</v>
      </c>
    </row>
    <row r="22" spans="1:5" x14ac:dyDescent="0.25">
      <c r="D22" s="88"/>
    </row>
    <row r="23" spans="1:5" x14ac:dyDescent="0.25">
      <c r="C23" s="89"/>
      <c r="D23" s="89"/>
      <c r="E23" s="89"/>
    </row>
    <row r="24" spans="1:5" x14ac:dyDescent="0.25">
      <c r="A24" s="185"/>
      <c r="B24" s="185"/>
      <c r="C24" s="185"/>
      <c r="D24" s="185"/>
      <c r="E24" s="185"/>
    </row>
    <row r="25" spans="1:5" x14ac:dyDescent="0.25">
      <c r="A25" s="185" t="s">
        <v>79</v>
      </c>
      <c r="B25" s="185"/>
      <c r="C25" s="185"/>
      <c r="D25" s="185"/>
      <c r="E25" s="185"/>
    </row>
    <row r="26" spans="1:5" x14ac:dyDescent="0.25">
      <c r="A26" s="186" t="s">
        <v>113</v>
      </c>
      <c r="B26" s="186"/>
      <c r="C26" s="186"/>
      <c r="D26" s="186"/>
      <c r="E26" s="186"/>
    </row>
    <row r="27" spans="1:5" x14ac:dyDescent="0.25">
      <c r="A27" s="71" t="s">
        <v>100</v>
      </c>
      <c r="B27" s="72"/>
      <c r="C27" s="72"/>
      <c r="D27" s="73" t="s">
        <v>81</v>
      </c>
    </row>
    <row r="28" spans="1:5" ht="31.5" x14ac:dyDescent="0.25">
      <c r="A28" s="90" t="s">
        <v>6</v>
      </c>
      <c r="B28" s="75" t="s">
        <v>82</v>
      </c>
      <c r="C28" s="76" t="s">
        <v>111</v>
      </c>
      <c r="D28" s="76" t="s">
        <v>112</v>
      </c>
      <c r="E28" s="101" t="s">
        <v>4</v>
      </c>
    </row>
    <row r="29" spans="1:5" x14ac:dyDescent="0.25">
      <c r="A29" s="99"/>
      <c r="B29" s="100"/>
      <c r="C29" s="97" t="s">
        <v>83</v>
      </c>
      <c r="D29" s="97" t="s">
        <v>84</v>
      </c>
      <c r="E29" s="91" t="s">
        <v>11</v>
      </c>
    </row>
    <row r="30" spans="1:5" x14ac:dyDescent="0.25">
      <c r="A30" s="92">
        <v>1</v>
      </c>
      <c r="B30" s="81" t="s">
        <v>85</v>
      </c>
      <c r="C30" s="96">
        <v>971.60394450205297</v>
      </c>
      <c r="D30" s="102">
        <v>1200.1527279413801</v>
      </c>
      <c r="E30" s="109">
        <f>+D30/C30*100-100</f>
        <v>23.522834044941888</v>
      </c>
    </row>
    <row r="31" spans="1:5" x14ac:dyDescent="0.25">
      <c r="A31" s="93">
        <v>2</v>
      </c>
      <c r="B31" s="56" t="s">
        <v>95</v>
      </c>
      <c r="C31" s="96">
        <v>233.92306006665999</v>
      </c>
      <c r="D31" s="103">
        <v>264.78371314599002</v>
      </c>
      <c r="E31" s="110">
        <f t="shared" ref="E31:E45" si="1">+D31/C31*100-100</f>
        <v>13.192651066780599</v>
      </c>
    </row>
    <row r="32" spans="1:5" x14ac:dyDescent="0.25">
      <c r="A32" s="93">
        <v>3</v>
      </c>
      <c r="B32" s="56" t="s">
        <v>101</v>
      </c>
      <c r="C32" s="96">
        <v>17.128608492995799</v>
      </c>
      <c r="D32" s="103">
        <v>53.3184779605389</v>
      </c>
      <c r="E32" s="110">
        <f t="shared" si="1"/>
        <v>211.28318440077487</v>
      </c>
    </row>
    <row r="33" spans="1:5" x14ac:dyDescent="0.25">
      <c r="A33" s="93">
        <v>4</v>
      </c>
      <c r="B33" s="56" t="s">
        <v>86</v>
      </c>
      <c r="C33" s="96">
        <v>19.501415769673198</v>
      </c>
      <c r="D33" s="103">
        <v>50.050517614448502</v>
      </c>
      <c r="E33" s="110">
        <f t="shared" si="1"/>
        <v>156.6506873428259</v>
      </c>
    </row>
    <row r="34" spans="1:5" x14ac:dyDescent="0.25">
      <c r="A34" s="93">
        <v>5</v>
      </c>
      <c r="B34" s="56" t="s">
        <v>102</v>
      </c>
      <c r="C34" s="96">
        <v>37.135516087161498</v>
      </c>
      <c r="D34" s="103">
        <v>47.910786248594903</v>
      </c>
      <c r="E34" s="110">
        <f t="shared" si="1"/>
        <v>29.016077590365398</v>
      </c>
    </row>
    <row r="35" spans="1:5" x14ac:dyDescent="0.25">
      <c r="A35" s="93">
        <v>6</v>
      </c>
      <c r="B35" s="56" t="s">
        <v>103</v>
      </c>
      <c r="C35" s="96">
        <v>41.939977478975599</v>
      </c>
      <c r="D35" s="103">
        <v>39.653732681938003</v>
      </c>
      <c r="E35" s="110">
        <f t="shared" si="1"/>
        <v>-5.4512303879602371</v>
      </c>
    </row>
    <row r="36" spans="1:5" x14ac:dyDescent="0.25">
      <c r="A36" s="93">
        <v>7</v>
      </c>
      <c r="B36" s="56" t="s">
        <v>91</v>
      </c>
      <c r="C36" s="96">
        <v>16.4280025166249</v>
      </c>
      <c r="D36" s="103">
        <v>24.506096315774499</v>
      </c>
      <c r="E36" s="110">
        <f t="shared" si="1"/>
        <v>49.172708556470496</v>
      </c>
    </row>
    <row r="37" spans="1:5" x14ac:dyDescent="0.25">
      <c r="A37" s="93">
        <v>8</v>
      </c>
      <c r="B37" s="56" t="s">
        <v>104</v>
      </c>
      <c r="C37" s="96">
        <v>17.176803449732603</v>
      </c>
      <c r="D37" s="103">
        <v>21.229558996259499</v>
      </c>
      <c r="E37" s="110">
        <f t="shared" si="1"/>
        <v>23.594352455549512</v>
      </c>
    </row>
    <row r="38" spans="1:5" x14ac:dyDescent="0.25">
      <c r="A38" s="93">
        <v>9</v>
      </c>
      <c r="B38" s="56" t="s">
        <v>105</v>
      </c>
      <c r="C38" s="96">
        <v>9.6139134826985604</v>
      </c>
      <c r="D38" s="103">
        <v>17.023556350426599</v>
      </c>
      <c r="E38" s="110">
        <f t="shared" si="1"/>
        <v>77.07207768264837</v>
      </c>
    </row>
    <row r="39" spans="1:5" x14ac:dyDescent="0.25">
      <c r="A39" s="93">
        <v>10</v>
      </c>
      <c r="B39" s="56" t="s">
        <v>106</v>
      </c>
      <c r="C39" s="96">
        <v>3.1066049498669099</v>
      </c>
      <c r="D39" s="103">
        <v>12.527686721095501</v>
      </c>
      <c r="E39" s="110">
        <f t="shared" si="1"/>
        <v>303.25972961680242</v>
      </c>
    </row>
    <row r="40" spans="1:5" x14ac:dyDescent="0.25">
      <c r="A40" s="93">
        <v>11</v>
      </c>
      <c r="B40" s="56" t="s">
        <v>107</v>
      </c>
      <c r="C40" s="96">
        <v>9.6566909403586916</v>
      </c>
      <c r="D40" s="103">
        <v>11.960986407733399</v>
      </c>
      <c r="E40" s="110">
        <f t="shared" si="1"/>
        <v>23.862164395717073</v>
      </c>
    </row>
    <row r="41" spans="1:5" x14ac:dyDescent="0.25">
      <c r="A41" s="93">
        <v>12</v>
      </c>
      <c r="B41" s="56" t="s">
        <v>93</v>
      </c>
      <c r="C41" s="96">
        <v>14.346483968363101</v>
      </c>
      <c r="D41" s="103">
        <v>11.751505084732599</v>
      </c>
      <c r="E41" s="110">
        <f t="shared" si="1"/>
        <v>-18.087908433543404</v>
      </c>
    </row>
    <row r="42" spans="1:5" x14ac:dyDescent="0.25">
      <c r="A42" s="93">
        <v>13</v>
      </c>
      <c r="B42" s="56" t="s">
        <v>98</v>
      </c>
      <c r="C42" s="96">
        <v>10.6744142745681</v>
      </c>
      <c r="D42" s="103">
        <v>11.2006150954677</v>
      </c>
      <c r="E42" s="110">
        <f t="shared" si="1"/>
        <v>4.9295521736801788</v>
      </c>
    </row>
    <row r="43" spans="1:5" x14ac:dyDescent="0.25">
      <c r="A43" s="93">
        <v>14</v>
      </c>
      <c r="B43" s="56" t="s">
        <v>108</v>
      </c>
      <c r="C43" s="96">
        <v>8.24528755657734</v>
      </c>
      <c r="D43" s="103">
        <v>9.6196298168234993</v>
      </c>
      <c r="E43" s="110">
        <f t="shared" si="1"/>
        <v>16.668215035748929</v>
      </c>
    </row>
    <row r="44" spans="1:5" x14ac:dyDescent="0.25">
      <c r="A44" s="94"/>
      <c r="B44" s="83" t="s">
        <v>99</v>
      </c>
      <c r="C44" s="111">
        <f>C45-SUM(C30:C43)</f>
        <v>129.35634435606903</v>
      </c>
      <c r="D44" s="108">
        <f>D45-SUM(D30:D43)</f>
        <v>144.75875900196456</v>
      </c>
      <c r="E44" s="110">
        <f t="shared" si="1"/>
        <v>11.906964998561278</v>
      </c>
    </row>
    <row r="45" spans="1:5" x14ac:dyDescent="0.25">
      <c r="A45" s="84"/>
      <c r="B45" s="95" t="s">
        <v>46</v>
      </c>
      <c r="C45" s="86">
        <v>1539.8370678923786</v>
      </c>
      <c r="D45" s="105">
        <v>1920.4483493831688</v>
      </c>
      <c r="E45" s="155">
        <f t="shared" si="1"/>
        <v>24.717633405964449</v>
      </c>
    </row>
  </sheetData>
  <mergeCells count="5">
    <mergeCell ref="A1:E1"/>
    <mergeCell ref="A2:E2"/>
    <mergeCell ref="A24:E24"/>
    <mergeCell ref="A25:E25"/>
    <mergeCell ref="A26:E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tabSelected="1" workbookViewId="0">
      <selection sqref="A1:G1"/>
    </sheetView>
  </sheetViews>
  <sheetFormatPr defaultRowHeight="15.75" x14ac:dyDescent="0.25"/>
  <cols>
    <col min="1" max="1" width="40.5703125" style="72" bestFit="1" customWidth="1"/>
    <col min="2" max="2" width="14" style="72" bestFit="1" customWidth="1"/>
    <col min="3" max="3" width="15.7109375" style="72" bestFit="1" customWidth="1"/>
    <col min="4" max="4" width="12.140625" style="72" bestFit="1" customWidth="1"/>
    <col min="5" max="5" width="13.5703125" style="72" bestFit="1" customWidth="1"/>
    <col min="6" max="6" width="12.85546875" style="72" bestFit="1" customWidth="1"/>
    <col min="7" max="7" width="4.5703125" style="72" bestFit="1" customWidth="1"/>
    <col min="8" max="16384" width="9.140625" style="72"/>
  </cols>
  <sheetData>
    <row r="1" spans="1:9" ht="18.75" x14ac:dyDescent="0.3">
      <c r="A1" s="187" t="s">
        <v>114</v>
      </c>
      <c r="B1" s="187"/>
      <c r="C1" s="187"/>
      <c r="D1" s="187"/>
      <c r="E1" s="187"/>
      <c r="F1" s="187"/>
      <c r="G1" s="187"/>
    </row>
    <row r="2" spans="1:9" x14ac:dyDescent="0.25">
      <c r="A2" s="112"/>
      <c r="B2" s="112"/>
      <c r="C2" s="113"/>
      <c r="D2" s="112"/>
      <c r="E2" s="179" t="s">
        <v>81</v>
      </c>
      <c r="G2" s="112"/>
    </row>
    <row r="3" spans="1:9" x14ac:dyDescent="0.25">
      <c r="A3" s="114"/>
      <c r="B3" s="115" t="s">
        <v>115</v>
      </c>
      <c r="C3" s="116" t="s">
        <v>116</v>
      </c>
      <c r="D3" s="117" t="s">
        <v>117</v>
      </c>
      <c r="E3" s="117" t="s">
        <v>118</v>
      </c>
      <c r="F3" s="188" t="s">
        <v>119</v>
      </c>
      <c r="G3" s="189"/>
    </row>
    <row r="4" spans="1:9" x14ac:dyDescent="0.25">
      <c r="A4" s="118"/>
      <c r="B4" s="119"/>
      <c r="C4" s="118"/>
      <c r="D4" s="120"/>
      <c r="E4" s="120"/>
      <c r="F4" s="121"/>
      <c r="G4" s="120"/>
    </row>
    <row r="5" spans="1:9" x14ac:dyDescent="0.25">
      <c r="A5" s="122" t="s">
        <v>122</v>
      </c>
      <c r="B5" s="152">
        <v>97.709105177369992</v>
      </c>
      <c r="C5" s="152">
        <v>1196.79905285825</v>
      </c>
      <c r="D5" s="123">
        <f>+C5+B5</f>
        <v>1294.50815803562</v>
      </c>
      <c r="E5" s="124">
        <f>+C5-B5</f>
        <v>1099.08994768088</v>
      </c>
      <c r="F5" s="125" t="s">
        <v>120</v>
      </c>
      <c r="G5" s="126">
        <f>+C5/B5</f>
        <v>12.248592909388712</v>
      </c>
      <c r="I5"/>
    </row>
    <row r="6" spans="1:9" x14ac:dyDescent="0.25">
      <c r="A6" s="127" t="s">
        <v>121</v>
      </c>
      <c r="B6" s="128">
        <f>+B5*100/D5</f>
        <v>7.5479713720491981</v>
      </c>
      <c r="C6" s="128">
        <f>+C5*100/D5</f>
        <v>92.452028627950796</v>
      </c>
      <c r="D6" s="129"/>
      <c r="E6" s="130"/>
      <c r="F6" s="131"/>
      <c r="G6" s="132"/>
      <c r="I6"/>
    </row>
    <row r="7" spans="1:9" x14ac:dyDescent="0.25">
      <c r="A7" s="118"/>
      <c r="B7" s="133"/>
      <c r="C7" s="133"/>
      <c r="D7" s="134"/>
      <c r="E7" s="133"/>
      <c r="F7" s="135"/>
      <c r="G7" s="136"/>
      <c r="H7"/>
      <c r="I7"/>
    </row>
    <row r="8" spans="1:9" x14ac:dyDescent="0.25">
      <c r="A8" s="122" t="s">
        <v>123</v>
      </c>
      <c r="B8" s="152">
        <v>141.12408046311</v>
      </c>
      <c r="C8" s="152">
        <v>1539.83706789238</v>
      </c>
      <c r="D8" s="123">
        <f>+B8+C8</f>
        <v>1680.96114835549</v>
      </c>
      <c r="E8" s="124">
        <f>+C8-B8</f>
        <v>1398.71298742927</v>
      </c>
      <c r="F8" s="137" t="s">
        <v>120</v>
      </c>
      <c r="G8" s="126">
        <f>C8/B8</f>
        <v>10.911228351952984</v>
      </c>
    </row>
    <row r="9" spans="1:9" x14ac:dyDescent="0.25">
      <c r="A9" s="127" t="s">
        <v>121</v>
      </c>
      <c r="B9" s="138">
        <f>+B8*100/D8</f>
        <v>8.395439751904668</v>
      </c>
      <c r="C9" s="139">
        <f>+C8*100/D8</f>
        <v>91.604560248095339</v>
      </c>
      <c r="D9" s="131"/>
      <c r="E9" s="140"/>
      <c r="F9" s="131"/>
      <c r="G9" s="132"/>
    </row>
    <row r="10" spans="1:9" x14ac:dyDescent="0.25">
      <c r="A10" s="118"/>
      <c r="B10" s="133"/>
      <c r="C10" s="133"/>
      <c r="D10" s="134"/>
      <c r="E10" s="133"/>
      <c r="F10" s="135"/>
      <c r="G10" s="136"/>
    </row>
    <row r="11" spans="1:9" x14ac:dyDescent="0.25">
      <c r="A11" s="122" t="s">
        <v>126</v>
      </c>
      <c r="B11" s="178">
        <v>200.03096169868999</v>
      </c>
      <c r="C11" s="178">
        <v>1920.4483493831699</v>
      </c>
      <c r="D11" s="123">
        <f>+B11+C11</f>
        <v>2120.47931108186</v>
      </c>
      <c r="E11" s="124">
        <f>+C11-B11</f>
        <v>1720.41738768448</v>
      </c>
      <c r="F11" s="137" t="s">
        <v>120</v>
      </c>
      <c r="G11" s="126">
        <f>C11/B11</f>
        <v>9.6007554684258007</v>
      </c>
    </row>
    <row r="12" spans="1:9" x14ac:dyDescent="0.25">
      <c r="A12" s="127" t="s">
        <v>121</v>
      </c>
      <c r="B12" s="139">
        <f>+B11*100/D11</f>
        <v>9.433289947857828</v>
      </c>
      <c r="C12" s="139">
        <f>+C11*100/D11</f>
        <v>90.56671005214217</v>
      </c>
      <c r="D12" s="131"/>
      <c r="E12" s="140"/>
      <c r="F12" s="131"/>
      <c r="G12" s="132"/>
    </row>
    <row r="13" spans="1:9" x14ac:dyDescent="0.25">
      <c r="A13" s="118"/>
      <c r="B13" s="141"/>
      <c r="C13" s="141"/>
      <c r="D13" s="135"/>
      <c r="E13" s="141"/>
      <c r="F13" s="135"/>
      <c r="G13" s="136"/>
    </row>
    <row r="14" spans="1:9" ht="47.25" x14ac:dyDescent="0.25">
      <c r="A14" s="142" t="s">
        <v>124</v>
      </c>
      <c r="B14" s="143">
        <f>+B8/B5*100-100</f>
        <v>44.432885969971181</v>
      </c>
      <c r="C14" s="143">
        <f>+C8/C5*100-100</f>
        <v>28.662958431899739</v>
      </c>
      <c r="D14" s="144">
        <f>D8/D5*100-100</f>
        <v>29.853268047866266</v>
      </c>
      <c r="E14" s="144">
        <f>E8/E5*100-100</f>
        <v>27.261011747091814</v>
      </c>
      <c r="F14" s="131"/>
      <c r="G14" s="132"/>
      <c r="H14" s="145"/>
    </row>
    <row r="15" spans="1:9" x14ac:dyDescent="0.25">
      <c r="A15" s="146"/>
      <c r="B15" s="147"/>
      <c r="C15" s="148"/>
      <c r="D15" s="148"/>
      <c r="E15" s="148"/>
      <c r="F15" s="135"/>
      <c r="G15" s="136"/>
    </row>
    <row r="16" spans="1:9" ht="47.25" x14ac:dyDescent="0.25">
      <c r="A16" s="142" t="s">
        <v>125</v>
      </c>
      <c r="B16" s="144">
        <f>B11/B8*100-100</f>
        <v>41.741197563358668</v>
      </c>
      <c r="C16" s="144">
        <f>C11/C8*100-100</f>
        <v>24.71763340596442</v>
      </c>
      <c r="D16" s="144">
        <f>D11/D8*100-100</f>
        <v>26.1468364784253</v>
      </c>
      <c r="E16" s="144">
        <f>E11/E8*100-100</f>
        <v>23.000029537616484</v>
      </c>
      <c r="F16" s="131"/>
      <c r="G16" s="132"/>
    </row>
    <row r="17" spans="1:7" x14ac:dyDescent="0.25">
      <c r="A17" s="118"/>
      <c r="B17" s="141"/>
      <c r="C17" s="136"/>
      <c r="D17" s="136"/>
      <c r="E17" s="136"/>
      <c r="F17" s="135"/>
      <c r="G17" s="136"/>
    </row>
    <row r="20" spans="1:7" x14ac:dyDescent="0.25">
      <c r="B20" s="149"/>
      <c r="C20" s="150"/>
    </row>
    <row r="21" spans="1:7" x14ac:dyDescent="0.25">
      <c r="D21" s="151"/>
      <c r="E21" s="151"/>
    </row>
  </sheetData>
  <mergeCells count="2">
    <mergeCell ref="A1:G1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export</vt:lpstr>
      <vt:lpstr>Import</vt:lpstr>
      <vt:lpstr>partner</vt:lpstr>
      <vt:lpstr>composition</vt:lpstr>
      <vt:lpstr>export!Print_Area</vt:lpstr>
    </vt:vector>
  </TitlesOfParts>
  <Company>TEPC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</dc:creator>
  <cp:lastModifiedBy>DELL</cp:lastModifiedBy>
  <cp:lastPrinted>2022-08-08T09:22:08Z</cp:lastPrinted>
  <dcterms:created xsi:type="dcterms:W3CDTF">2022-07-25T08:04:46Z</dcterms:created>
  <dcterms:modified xsi:type="dcterms:W3CDTF">2022-08-24T09:33:59Z</dcterms:modified>
</cp:coreProperties>
</file>